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firstSheet="8" activeTab="16"/>
  </bookViews>
  <sheets>
    <sheet name="Титульный лист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Расходы на топливо" sheetId="7" r:id="rId7"/>
    <sheet name="Расчет электроэнергии" sheetId="8" r:id="rId8"/>
    <sheet name="Расчет зароботной платы" sheetId="9" r:id="rId9"/>
    <sheet name="Расчет услуг пр. хр-ра" sheetId="10" r:id="rId10"/>
    <sheet name="Расчет выручки" sheetId="11" r:id="rId11"/>
    <sheet name="Форма 6" sheetId="12" r:id="rId12"/>
    <sheet name="Форма 7" sheetId="13" r:id="rId13"/>
    <sheet name="Форма 7-2" sheetId="14" r:id="rId14"/>
    <sheet name="Форма 7-3" sheetId="15" r:id="rId15"/>
    <sheet name="Форма 8" sheetId="16" r:id="rId16"/>
    <sheet name="Форма 9" sheetId="17" r:id="rId17"/>
    <sheet name="Форма 10" sheetId="18" r:id="rId18"/>
  </sheets>
  <calcPr calcId="125725"/>
  <fileRecoveryPr repairLoad="1"/>
</workbook>
</file>

<file path=xl/calcChain.xml><?xml version="1.0" encoding="utf-8"?>
<calcChain xmlns="http://schemas.openxmlformats.org/spreadsheetml/2006/main">
  <c r="D61" i="5"/>
  <c r="B17" i="1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D17" s="1"/>
  <c r="C8" i="10"/>
  <c r="T33" i="8"/>
  <c r="N33"/>
  <c r="I33"/>
  <c r="T29"/>
  <c r="R29"/>
  <c r="P29"/>
  <c r="P33" s="1"/>
  <c r="O29"/>
  <c r="O33" s="1"/>
  <c r="N29"/>
  <c r="M29"/>
  <c r="L29"/>
  <c r="L33" s="1"/>
  <c r="K29"/>
  <c r="K33" s="1"/>
  <c r="I29"/>
  <c r="G29"/>
  <c r="E29"/>
  <c r="E33" s="1"/>
  <c r="C29"/>
  <c r="C33" s="1"/>
  <c r="V27"/>
  <c r="V25"/>
  <c r="V24"/>
  <c r="T14"/>
  <c r="R14"/>
  <c r="R33" s="1"/>
  <c r="P14"/>
  <c r="O14"/>
  <c r="N14"/>
  <c r="M14"/>
  <c r="M33" s="1"/>
  <c r="L14"/>
  <c r="K14"/>
  <c r="I14"/>
  <c r="G14"/>
  <c r="G33" s="1"/>
  <c r="E14"/>
  <c r="C14"/>
  <c r="V14" s="1"/>
  <c r="V16" s="1"/>
  <c r="V12"/>
  <c r="V10"/>
  <c r="V9"/>
  <c r="B79" i="7"/>
  <c r="B42" i="6"/>
  <c r="B41"/>
  <c r="B39"/>
  <c r="B38"/>
  <c r="B37"/>
  <c r="B34"/>
  <c r="B11"/>
  <c r="D79" i="5"/>
  <c r="D73"/>
  <c r="D72"/>
  <c r="D69"/>
  <c r="D67"/>
  <c r="D64"/>
  <c r="D59"/>
  <c r="E5" i="11" l="1"/>
  <c r="E17" s="1"/>
  <c r="V33" i="8"/>
  <c r="V29"/>
  <c r="V31" s="1"/>
  <c r="F11" i="9" l="1"/>
  <c r="F12" s="1"/>
  <c r="B8" i="7"/>
  <c r="F13" i="9" l="1"/>
</calcChain>
</file>

<file path=xl/sharedStrings.xml><?xml version="1.0" encoding="utf-8"?>
<sst xmlns="http://schemas.openxmlformats.org/spreadsheetml/2006/main" count="753" uniqueCount="451">
  <si>
    <t>ФОРМЫ</t>
  </si>
  <si>
    <t>Федеральное  государственное</t>
  </si>
  <si>
    <t>"Южно - Уральский  государственный</t>
  </si>
  <si>
    <t>университет"</t>
  </si>
  <si>
    <t xml:space="preserve">(национальный  исследовательский  </t>
  </si>
  <si>
    <t>университет)</t>
  </si>
  <si>
    <t>г. Челябинск</t>
  </si>
  <si>
    <t>автономное  образовательное  учреждение</t>
  </si>
  <si>
    <t>высшего   образования</t>
  </si>
  <si>
    <t>за  2016  год</t>
  </si>
  <si>
    <t>и плановых показателях на 2017 год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</si>
  <si>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</si>
  <si>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</si>
  <si>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</si>
  <si>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</si>
  <si>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</si>
  <si>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</si>
  <si>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</si>
  <si>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</si>
  <si>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</si>
  <si>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Министерства тарифного регулирования и энергетики Челябинской области</t>
  </si>
  <si>
    <t>Период действия принятого тарифа</t>
  </si>
  <si>
    <t>на 2016-2018 годы</t>
  </si>
  <si>
    <t>Источник опубликования</t>
  </si>
  <si>
    <t>сайт  http:/www.tarif74.ru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</si>
  <si>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</si>
  <si>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</si>
  <si>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</si>
  <si>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</si>
  <si>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</si>
  <si>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</si>
  <si>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</si>
  <si>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</si>
  <si>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</si>
  <si>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</si>
  <si>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</si>
  <si>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</si>
  <si>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</si>
  <si>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</si>
  <si>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</si>
  <si>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</si>
  <si>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</si>
  <si>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</si>
  <si>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</si>
  <si>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</si>
  <si>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</si>
  <si>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</si>
  <si>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</si>
  <si>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</si>
  <si>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</si>
  <si>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</si>
  <si>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</si>
  <si>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</si>
  <si>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</si>
  <si>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</si>
  <si>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</si>
  <si>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</si>
  <si>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</si>
  <si>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</si>
  <si>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</si>
  <si>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</si>
  <si>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</si>
  <si>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</si>
  <si>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</si>
  <si>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</si>
  <si>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</si>
  <si>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</si>
  <si>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</si>
  <si>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t xml:space="preserve">                                    Не принимался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</si>
  <si>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</si>
  <si>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</si>
  <si>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Не принимался</t>
  </si>
  <si>
    <t>Плановый период</t>
  </si>
  <si>
    <t>Вид деятельности организации (производство, передача и сбыт тепловой энергии)</t>
  </si>
  <si>
    <t>передача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</si>
  <si>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</si>
  <si>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</si>
  <si>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</si>
  <si>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</si>
  <si>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</si>
  <si>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</si>
  <si>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</si>
  <si>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</si>
  <si>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</si>
  <si>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</si>
  <si>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</si>
  <si>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</si>
  <si>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</si>
  <si>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</si>
  <si>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</si>
  <si>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</si>
  <si>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</si>
  <si>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</si>
  <si>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</si>
  <si>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</si>
  <si>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</si>
  <si>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</si>
  <si>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</si>
  <si>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</si>
  <si>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</si>
  <si>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</si>
  <si>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</si>
  <si>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</si>
  <si>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</si>
  <si>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</si>
  <si>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</si>
  <si>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</si>
  <si>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</si>
  <si>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</si>
  <si>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</si>
  <si>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</si>
  <si>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</si>
  <si>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</si>
  <si>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</si>
  <si>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</si>
  <si>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</si>
  <si>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</si>
  <si>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</si>
  <si>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</si>
  <si>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</si>
  <si>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</si>
  <si>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</si>
  <si>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</si>
  <si>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</si>
  <si>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</si>
  <si>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отчисления на социальные нужды 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</si>
  <si>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</si>
  <si>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</si>
  <si>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</si>
  <si>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</si>
  <si>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</si>
  <si>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</si>
  <si>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</si>
  <si>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</si>
  <si>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</si>
  <si>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</si>
  <si>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</si>
  <si>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</si>
  <si>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</si>
  <si>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</si>
  <si>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</si>
  <si>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</si>
  <si>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</si>
  <si>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</si>
  <si>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</si>
  <si>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</si>
  <si>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</si>
  <si>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</si>
  <si>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</si>
  <si>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</si>
  <si>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</si>
  <si>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</si>
  <si>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</si>
  <si>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</si>
  <si>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</si>
  <si>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</si>
  <si>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</si>
  <si>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</si>
  <si>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</si>
  <si>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</si>
  <si>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</si>
  <si>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</si>
  <si>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</si>
  <si>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</si>
  <si>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</si>
  <si>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</si>
  <si>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</si>
  <si>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</si>
  <si>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</si>
  <si>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</si>
  <si>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</si>
  <si>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</si>
  <si>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</si>
  <si>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</si>
  <si>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</si>
  <si>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</si>
  <si>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</si>
  <si>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</si>
  <si>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</si>
  <si>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</si>
  <si>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</si>
  <si>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</si>
  <si>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</si>
  <si>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</si>
  <si>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>2016 год</t>
  </si>
  <si>
    <t xml:space="preserve">раскрытия  информации  </t>
  </si>
  <si>
    <t xml:space="preserve">по  передаче  тепловой  энергии 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</si>
  <si>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</si>
  <si>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</si>
  <si>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</si>
  <si>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</si>
  <si>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</si>
  <si>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</si>
  <si>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передача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</si>
  <si>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</si>
  <si>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</si>
  <si>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</si>
  <si>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</si>
  <si>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 (тыс.руб)</t>
  </si>
  <si>
    <t>средневзвешенная стоимость 1кВт•ч</t>
  </si>
  <si>
    <t xml:space="preserve">объем приобретения (тыс.кВт)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</si>
  <si>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</si>
  <si>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</si>
  <si>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</si>
  <si>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</si>
  <si>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</si>
  <si>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</si>
  <si>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</si>
  <si>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</si>
  <si>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</si>
  <si>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</si>
  <si>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</si>
  <si>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</si>
  <si>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</si>
  <si>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инвестициционной программы нет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</si>
  <si>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</si>
  <si>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</si>
  <si>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</si>
  <si>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сведения не раскрываются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</si>
  <si>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</si>
  <si>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</si>
  <si>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</si>
  <si>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</si>
  <si>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сторонним  потребителям  по приборам учета (тыс. Гкал)</t>
  </si>
  <si>
    <t>объектам собственного потребления  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</si>
  <si>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</si>
  <si>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</si>
  <si>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</si>
  <si>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</si>
  <si>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</si>
  <si>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</si>
  <si>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</si>
  <si>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</si>
  <si>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</si>
  <si>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</si>
  <si>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</si>
  <si>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</si>
  <si>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</si>
  <si>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</si>
  <si>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за 2016 год</t>
  </si>
  <si>
    <t xml:space="preserve">м) Объем тепловой энергии, передаваемой потребителям (тыс. Гкал), в том числе: 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</si>
  <si>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</si>
  <si>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</si>
  <si>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</si>
  <si>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</si>
  <si>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</si>
  <si>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</si>
  <si>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</si>
  <si>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</si>
  <si>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</si>
  <si>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</si>
  <si>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</si>
  <si>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</si>
  <si>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</si>
  <si>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</si>
  <si>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</si>
  <si>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</si>
  <si>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</si>
  <si>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</si>
  <si>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</si>
  <si>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</si>
  <si>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</si>
  <si>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</si>
  <si>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</si>
  <si>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</si>
  <si>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</si>
  <si>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</si>
  <si>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</si>
  <si>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</si>
  <si>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</si>
  <si>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</si>
  <si>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</si>
  <si>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</si>
  <si>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</si>
  <si>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</si>
  <si>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</si>
  <si>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</si>
  <si>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</si>
  <si>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</si>
  <si>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</si>
  <si>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</si>
  <si>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</si>
  <si>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Потребление электроэнергии Насосной №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</si>
  <si>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</si>
  <si>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</si>
  <si>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</si>
  <si>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</si>
  <si>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</si>
  <si>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</si>
  <si>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</si>
  <si>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</si>
  <si>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</si>
  <si>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</si>
  <si>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</si>
  <si>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</si>
  <si>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</si>
  <si>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Технический учет электроэнегии</t>
  </si>
  <si>
    <t>Электропотребление</t>
  </si>
  <si>
    <t>квт</t>
  </si>
  <si>
    <t>Потери э/э</t>
  </si>
  <si>
    <t xml:space="preserve">Тариф на э/энергию  (нерегулир) </t>
  </si>
  <si>
    <t>руб/КВТ.ч</t>
  </si>
  <si>
    <t>Расходы на э/энергию с учетом потерь</t>
  </si>
  <si>
    <t>руб</t>
  </si>
  <si>
    <t>Средний тариф на э/э (руб.)</t>
  </si>
  <si>
    <t>ФГАОУ ВО "ЮУрГУ" (НИУ)</t>
  </si>
  <si>
    <t>Потребление электроэнергии ЦТП</t>
  </si>
  <si>
    <t>ВСЕГО расходы на э/энергию с учетом потерь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</si>
  <si>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</si>
  <si>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</si>
  <si>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</si>
  <si>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</si>
  <si>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</si>
  <si>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</si>
  <si>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Итого расходы на оплату труда</t>
  </si>
  <si>
    <t>Отчисления на социальные нужды</t>
  </si>
  <si>
    <t>Всего</t>
  </si>
  <si>
    <t>ФГАОУ  ВО  "ЮУрГУ" (НИУ)</t>
  </si>
  <si>
    <t>Расходы на оплату труда и отчисления на социальные нужды основного производственного персонала за 2016 год</t>
  </si>
  <si>
    <t>Поставщик</t>
  </si>
  <si>
    <t>Документ</t>
  </si>
  <si>
    <t>Сумма (руб.)</t>
  </si>
  <si>
    <t>Примечание</t>
  </si>
  <si>
    <t>Итого</t>
  </si>
  <si>
    <t>Период предъявления</t>
  </si>
  <si>
    <t>Кол-во,Гкал</t>
  </si>
  <si>
    <t>Тариф,руб. без НДС</t>
  </si>
  <si>
    <t>Сумма,руб.без НДС</t>
  </si>
  <si>
    <t>Сумма,руб.с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</si>
  <si>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</si>
  <si>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</si>
  <si>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</si>
  <si>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</si>
  <si>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</si>
  <si>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</si>
  <si>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</si>
  <si>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</si>
  <si>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</si>
  <si>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</si>
  <si>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</si>
  <si>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</si>
  <si>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Расчет выручки за предоставление услуг по передачи тепловой энергии  за  2016 год</t>
  </si>
  <si>
    <t>Итого за 2016 год: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</si>
  <si>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</si>
  <si>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</si>
  <si>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</si>
  <si>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</si>
  <si>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</si>
  <si>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______2016________год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</si>
  <si>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</si>
  <si>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</si>
  <si>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</si>
  <si>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</si>
  <si>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</si>
  <si>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</si>
  <si>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</si>
  <si>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</si>
  <si>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</si>
  <si>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</si>
  <si>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</si>
  <si>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</si>
  <si>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</si>
  <si>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</si>
  <si>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</si>
  <si>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</si>
  <si>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Инвестиционная программа на 2016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</si>
  <si>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2016</t>
    </r>
    <r>
      <rPr>
        <sz val="11"/>
        <color theme="1"/>
        <rFont val="Calibri"/>
        <family val="2"/>
        <charset val="204"/>
        <scheme val="minor"/>
      </rPr>
      <t>____год, тыс. руб.</t>
    </r>
  </si>
  <si>
    <t>Форма 7 - продолжение</t>
  </si>
  <si>
    <t>5.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</si>
  <si>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</si>
  <si>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</si>
  <si>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</si>
  <si>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</si>
  <si>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</si>
  <si>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</si>
  <si>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</si>
  <si>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</si>
  <si>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</si>
  <si>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</si>
  <si>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</si>
  <si>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</si>
  <si>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</si>
  <si>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</si>
  <si>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</si>
  <si>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</si>
  <si>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</si>
  <si>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</si>
  <si>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</si>
  <si>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</si>
  <si>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</si>
  <si>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</si>
  <si>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</si>
  <si>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</si>
  <si>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</si>
  <si>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</si>
  <si>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</si>
  <si>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</si>
  <si>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</si>
  <si>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</si>
  <si>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</si>
  <si>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</si>
  <si>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</si>
  <si>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</si>
  <si>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</si>
  <si>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</si>
  <si>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</si>
  <si>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</si>
  <si>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2016</t>
    </r>
    <r>
      <rPr>
        <sz val="12"/>
        <color indexed="8"/>
        <rFont val="Times New Roman"/>
        <family val="1"/>
        <charset val="204"/>
      </rPr>
      <t>__________год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</si>
  <si>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2016</t>
    </r>
    <r>
      <rPr>
        <sz val="12"/>
        <color indexed="8"/>
        <rFont val="Times New Roman"/>
        <family val="1"/>
        <charset val="204"/>
      </rPr>
      <t xml:space="preserve"> год</t>
    </r>
  </si>
  <si>
    <r>
      <t>В течение ________</t>
    </r>
    <r>
      <rPr>
        <u/>
        <sz val="12"/>
        <color indexed="8"/>
        <rFont val="Times New Roman"/>
        <family val="1"/>
        <charset val="204"/>
      </rPr>
      <t>2016</t>
    </r>
    <r>
      <rPr>
        <sz val="12"/>
        <color indexed="8"/>
        <rFont val="Times New Roman"/>
        <family val="1"/>
        <charset val="204"/>
      </rPr>
      <t>________года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</si>
  <si>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</si>
  <si>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</si>
  <si>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</si>
  <si>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</si>
  <si>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</si>
  <si>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</si>
  <si>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</si>
  <si>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</si>
  <si>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</si>
  <si>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</si>
  <si>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</si>
  <si>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</si>
  <si>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</si>
  <si>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Копии договоров поставки тепловой энергии и оказание услуг в сфере теплоснабжения смотри Приложение № 2 к раскрываемой информации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</si>
  <si>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</si>
  <si>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</si>
  <si>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</si>
  <si>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</si>
  <si>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</si>
  <si>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</si>
  <si>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</si>
  <si>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</si>
  <si>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</si>
  <si>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</si>
  <si>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</si>
  <si>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</si>
  <si>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Заработная плата 2016 год</t>
  </si>
  <si>
    <t xml:space="preserve">Постановление  Министерства тарифного регулирования и энергетики Челябинской области" № 62/44  от  16  декабря  2016 года </t>
  </si>
  <si>
    <r>
      <t xml:space="preserve">                       Одноставочный тариф на передачу  тепловой энергии, с 01 января по 30 июня 2016 года - </t>
    </r>
    <r>
      <rPr>
        <b/>
        <sz val="10"/>
        <rFont val="Arial Cyr"/>
        <charset val="204"/>
      </rPr>
      <t>171,14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2016 года- </t>
    </r>
    <r>
      <rPr>
        <b/>
        <sz val="10"/>
        <rFont val="Arial Cyr"/>
        <charset val="204"/>
      </rPr>
      <t>143,09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2017 года - </t>
    </r>
    <r>
      <rPr>
        <b/>
        <sz val="10"/>
        <rFont val="Arial Cyr"/>
        <charset val="204"/>
      </rPr>
      <t>142,78</t>
    </r>
    <r>
      <rPr>
        <sz val="11"/>
        <color theme="1"/>
        <rFont val="Calibri"/>
        <family val="2"/>
        <charset val="204"/>
        <scheme val="minor"/>
      </rPr>
      <t xml:space="preserve">руб/Гкал,  с 01 июля по 31 декабря  2017 года- </t>
    </r>
    <r>
      <rPr>
        <b/>
        <sz val="10"/>
        <rFont val="Arial Cyr"/>
        <charset val="204"/>
      </rPr>
      <t>149,64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2018 года - </t>
    </r>
    <r>
      <rPr>
        <b/>
        <sz val="10"/>
        <rFont val="Arial Cyr"/>
        <charset val="204"/>
      </rPr>
      <t>154,69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2018 года- </t>
    </r>
    <r>
      <rPr>
        <b/>
        <sz val="10"/>
        <rFont val="Arial Cyr"/>
        <charset val="204"/>
      </rPr>
      <t>163,52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</si>
  <si>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с 01.01.16 по 30.06.16  - 171,14 руб/Гкал,  с 01.07.16 по 31.12.16 - 143,09 руб/Гкал, с 01.01.17 по 30.06.17  - 142,78 руб/Гкал,  с 01.07 по 31.12.17 - 149,64 руб/Гкал, с 01.01.18 по 30.06.18 - 154,69 руб/Гкал,  с 01.07.18 по 31.12.18 - 163,52 руб/Гкал</t>
  </si>
  <si>
    <t>ПАО "Челябэнергосбыт"</t>
  </si>
  <si>
    <t>Малышко Александр Михайлович</t>
  </si>
  <si>
    <t>ЦТП №1</t>
  </si>
  <si>
    <t>Слесарь-ремонтник</t>
  </si>
  <si>
    <t>Кудрявцев Александр Викторович</t>
  </si>
  <si>
    <t>Стенягин Виктор Михайлович</t>
  </si>
  <si>
    <t>Насосная №2</t>
  </si>
  <si>
    <t>Лукьянов Владимир Егорович</t>
  </si>
  <si>
    <t>ООО "Котельные установки и электростанции"</t>
  </si>
  <si>
    <t>Договор № 31502846458</t>
  </si>
  <si>
    <t>НДС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</si>
</sst>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0;[Red]0.00"/>
    <numFmt numFmtId="166" formatCode="0.00000_ ;\-0.00000\ "/>
    <numFmt numFmtId="167" formatCode="#,##0.00000"/>
    <numFmt numFmtId="168" formatCode="0.0"/>
    <numFmt numFmtId="169" formatCode="0.0000"/>
    <numFmt numFmtId="170" formatCode="0.000;[Red]0.000"/>
  </numFmts>
  <fonts count="51">
    <font>
      <sz val="11"/>
      <color theme="1"/>
      <name val="Calibri"/>
      <family val="2"/>
      <charset val="204"/>
      <scheme val="minor"/>
    </font>
    <font>
      <b/>
      <sz val="28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sz val="20"/>
      <name val="Arial Cyr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18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4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8" fillId="0" borderId="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0" fillId="0" borderId="26" xfId="0" applyFill="1" applyBorder="1"/>
    <xf numFmtId="0" fontId="8" fillId="0" borderId="10" xfId="0" applyFont="1" applyFill="1" applyBorder="1" applyAlignment="1">
      <alignment horizontal="left" vertical="top" wrapText="1"/>
    </xf>
    <xf numFmtId="0" fontId="0" fillId="0" borderId="9" xfId="0" applyFill="1" applyBorder="1"/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/>
    </xf>
    <xf numFmtId="0" fontId="0" fillId="0" borderId="21" xfId="0" applyFill="1" applyBorder="1"/>
    <xf numFmtId="0" fontId="8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/>
    </xf>
    <xf numFmtId="49" fontId="15" fillId="0" borderId="8" xfId="1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 applyProtection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 indent="4"/>
    </xf>
    <xf numFmtId="49" fontId="12" fillId="0" borderId="8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 indent="2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8" fillId="0" borderId="8" xfId="0" applyFont="1" applyFill="1" applyBorder="1" applyAlignment="1">
      <alignment vertical="center"/>
    </xf>
    <xf numFmtId="165" fontId="8" fillId="0" borderId="2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/>
    <xf numFmtId="165" fontId="9" fillId="0" borderId="9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/>
    </xf>
    <xf numFmtId="165" fontId="8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165" fontId="18" fillId="0" borderId="25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3" xfId="0" applyFill="1" applyBorder="1" applyAlignment="1">
      <alignment horizontal="left" vertical="top" wrapText="1" indent="2"/>
    </xf>
    <xf numFmtId="165" fontId="0" fillId="0" borderId="44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165" fontId="0" fillId="0" borderId="45" xfId="0" applyNumberFormat="1" applyFill="1" applyBorder="1" applyAlignment="1">
      <alignment horizontal="center" vertical="center" wrapText="1"/>
    </xf>
    <xf numFmtId="165" fontId="0" fillId="0" borderId="41" xfId="0" applyNumberFormat="1" applyFill="1" applyBorder="1" applyAlignment="1">
      <alignment horizontal="center" vertical="center" wrapText="1"/>
    </xf>
    <xf numFmtId="165" fontId="0" fillId="0" borderId="25" xfId="0" applyNumberForma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49" fontId="21" fillId="0" borderId="8" xfId="1" applyNumberFormat="1" applyFont="1" applyFill="1" applyBorder="1" applyAlignment="1" applyProtection="1">
      <alignment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top" wrapText="1" indent="6"/>
    </xf>
    <xf numFmtId="49" fontId="21" fillId="0" borderId="8" xfId="1" applyNumberFormat="1" applyFont="1" applyFill="1" applyBorder="1" applyAlignment="1" applyProtection="1">
      <alignment horizontal="left" vertical="center" wrapText="1" indent="1"/>
    </xf>
    <xf numFmtId="4" fontId="10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0" fillId="0" borderId="0" xfId="0" applyFont="1" applyFill="1"/>
    <xf numFmtId="4" fontId="21" fillId="2" borderId="4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wrapText="1"/>
    </xf>
    <xf numFmtId="0" fontId="25" fillId="0" borderId="0" xfId="0" applyFont="1"/>
    <xf numFmtId="0" fontId="25" fillId="0" borderId="15" xfId="0" applyFont="1" applyBorder="1" applyAlignment="1">
      <alignment horizontal="center"/>
    </xf>
    <xf numFmtId="0" fontId="25" fillId="0" borderId="15" xfId="0" applyFont="1" applyBorder="1"/>
    <xf numFmtId="0" fontId="26" fillId="0" borderId="8" xfId="0" applyFont="1" applyBorder="1" applyAlignment="1">
      <alignment horizontal="center" vertical="center" wrapText="1"/>
    </xf>
    <xf numFmtId="4" fontId="25" fillId="5" borderId="8" xfId="0" applyNumberFormat="1" applyFont="1" applyFill="1" applyBorder="1" applyAlignment="1">
      <alignment horizontal="center" vertical="top" wrapText="1"/>
    </xf>
    <xf numFmtId="4" fontId="25" fillId="0" borderId="8" xfId="0" applyNumberFormat="1" applyFont="1" applyBorder="1" applyAlignment="1">
      <alignment horizontal="center" vertical="top"/>
    </xf>
    <xf numFmtId="2" fontId="25" fillId="0" borderId="8" xfId="0" applyNumberFormat="1" applyFont="1" applyBorder="1" applyAlignment="1">
      <alignment horizontal="center" vertical="top" wrapText="1"/>
    </xf>
    <xf numFmtId="168" fontId="25" fillId="0" borderId="8" xfId="0" applyNumberFormat="1" applyFont="1" applyBorder="1" applyAlignment="1">
      <alignment horizontal="center" vertical="top" wrapText="1"/>
    </xf>
    <xf numFmtId="4" fontId="25" fillId="0" borderId="8" xfId="0" applyNumberFormat="1" applyFont="1" applyBorder="1" applyAlignment="1">
      <alignment horizontal="center" vertical="top" wrapText="1"/>
    </xf>
    <xf numFmtId="2" fontId="26" fillId="0" borderId="8" xfId="0" applyNumberFormat="1" applyFont="1" applyBorder="1"/>
    <xf numFmtId="4" fontId="26" fillId="0" borderId="8" xfId="0" applyNumberFormat="1" applyFont="1" applyBorder="1" applyAlignment="1">
      <alignment horizontal="center"/>
    </xf>
    <xf numFmtId="0" fontId="27" fillId="0" borderId="0" xfId="0" applyFont="1"/>
    <xf numFmtId="0" fontId="0" fillId="0" borderId="0" xfId="0" applyNumberFormat="1" applyAlignment="1">
      <alignment horizontal="center" wrapText="1"/>
    </xf>
    <xf numFmtId="4" fontId="0" fillId="0" borderId="8" xfId="0" applyNumberFormat="1" applyBorder="1"/>
    <xf numFmtId="0" fontId="24" fillId="0" borderId="8" xfId="0" applyFont="1" applyBorder="1" applyAlignment="1">
      <alignment horizontal="center" wrapText="1"/>
    </xf>
    <xf numFmtId="0" fontId="0" fillId="0" borderId="8" xfId="0" applyBorder="1"/>
    <xf numFmtId="2" fontId="0" fillId="0" borderId="8" xfId="0" applyNumberFormat="1" applyBorder="1"/>
    <xf numFmtId="165" fontId="0" fillId="0" borderId="8" xfId="0" applyNumberFormat="1" applyBorder="1"/>
    <xf numFmtId="0" fontId="0" fillId="0" borderId="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12" fillId="0" borderId="0" xfId="0" applyFont="1" applyFill="1"/>
    <xf numFmtId="0" fontId="12" fillId="0" borderId="8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vertical="top" wrapText="1"/>
    </xf>
    <xf numFmtId="0" fontId="8" fillId="0" borderId="6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/>
    <xf numFmtId="0" fontId="0" fillId="0" borderId="39" xfId="0" applyFill="1" applyBorder="1"/>
    <xf numFmtId="0" fontId="0" fillId="0" borderId="8" xfId="0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5" fillId="0" borderId="39" xfId="2" applyFont="1" applyFill="1" applyBorder="1" applyAlignment="1" applyProtection="1">
      <alignment horizontal="left" vertical="center" wrapText="1"/>
    </xf>
    <xf numFmtId="0" fontId="15" fillId="0" borderId="8" xfId="2" applyFont="1" applyFill="1" applyBorder="1" applyAlignment="1" applyProtection="1">
      <alignment horizontal="left" vertical="center" wrapText="1"/>
    </xf>
    <xf numFmtId="2" fontId="15" fillId="0" borderId="8" xfId="2" applyNumberFormat="1" applyFont="1" applyFill="1" applyBorder="1" applyAlignment="1" applyProtection="1">
      <alignment horizontal="center"/>
    </xf>
    <xf numFmtId="3" fontId="15" fillId="0" borderId="8" xfId="2" applyNumberFormat="1" applyFont="1" applyFill="1" applyBorder="1" applyAlignment="1" applyProtection="1">
      <alignment horizontal="center" wrapText="1"/>
      <protection locked="0"/>
    </xf>
    <xf numFmtId="4" fontId="15" fillId="0" borderId="8" xfId="2" applyNumberFormat="1" applyFont="1" applyFill="1" applyBorder="1" applyAlignment="1" applyProtection="1">
      <alignment horizontal="center" wrapText="1"/>
    </xf>
    <xf numFmtId="0" fontId="15" fillId="0" borderId="39" xfId="2" applyFont="1" applyFill="1" applyBorder="1" applyAlignment="1" applyProtection="1">
      <alignment vertical="center" wrapText="1"/>
    </xf>
    <xf numFmtId="3" fontId="15" fillId="0" borderId="39" xfId="2" applyNumberFormat="1" applyFont="1" applyFill="1" applyBorder="1" applyAlignment="1" applyProtection="1">
      <alignment horizontal="center" wrapText="1"/>
      <protection locked="0"/>
    </xf>
    <xf numFmtId="0" fontId="12" fillId="0" borderId="39" xfId="0" applyFont="1" applyFill="1" applyBorder="1" applyAlignment="1">
      <alignment horizontal="center"/>
    </xf>
    <xf numFmtId="0" fontId="15" fillId="0" borderId="8" xfId="2" applyFont="1" applyFill="1" applyBorder="1" applyAlignment="1" applyProtection="1">
      <alignment vertical="center" wrapText="1"/>
    </xf>
    <xf numFmtId="3" fontId="15" fillId="0" borderId="8" xfId="2" applyNumberFormat="1" applyFont="1" applyFill="1" applyBorder="1" applyAlignment="1" applyProtection="1">
      <alignment horizontal="center" vertical="center" wrapText="1"/>
      <protection locked="0"/>
    </xf>
    <xf numFmtId="2" fontId="15" fillId="0" borderId="8" xfId="2" applyNumberFormat="1" applyFont="1" applyFill="1" applyBorder="1" applyAlignment="1" applyProtection="1">
      <alignment horizontal="center" wrapText="1"/>
    </xf>
    <xf numFmtId="0" fontId="15" fillId="0" borderId="8" xfId="3" applyFont="1" applyFill="1" applyBorder="1" applyAlignment="1" applyProtection="1">
      <alignment horizontal="left" vertical="center" wrapText="1"/>
    </xf>
    <xf numFmtId="10" fontId="15" fillId="0" borderId="8" xfId="2" applyNumberFormat="1" applyFont="1" applyFill="1" applyBorder="1" applyAlignment="1" applyProtection="1">
      <alignment horizontal="center" wrapText="1"/>
    </xf>
    <xf numFmtId="4" fontId="15" fillId="0" borderId="8" xfId="2" applyNumberFormat="1" applyFont="1" applyFill="1" applyBorder="1" applyAlignment="1" applyProtection="1">
      <alignment horizontal="center" wrapText="1"/>
      <protection locked="0"/>
    </xf>
    <xf numFmtId="0" fontId="32" fillId="0" borderId="0" xfId="2" applyFont="1" applyFill="1" applyBorder="1" applyAlignment="1" applyProtection="1">
      <alignment horizontal="left" wrapText="1"/>
    </xf>
    <xf numFmtId="3" fontId="15" fillId="0" borderId="0" xfId="2" applyNumberFormat="1" applyFont="1" applyFill="1" applyBorder="1" applyAlignment="1" applyProtection="1">
      <alignment horizontal="center" wrapText="1"/>
      <protection locked="0"/>
    </xf>
    <xf numFmtId="4" fontId="15" fillId="0" borderId="0" xfId="2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/>
    </xf>
    <xf numFmtId="0" fontId="15" fillId="0" borderId="0" xfId="2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51" xfId="0" applyFont="1" applyFill="1" applyBorder="1"/>
    <xf numFmtId="0" fontId="38" fillId="0" borderId="8" xfId="4" applyFill="1" applyBorder="1" applyAlignment="1" applyProtection="1">
      <alignment horizontal="center" vertical="center"/>
    </xf>
    <xf numFmtId="165" fontId="18" fillId="0" borderId="41" xfId="0" applyNumberFormat="1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165" fontId="40" fillId="0" borderId="44" xfId="0" applyNumberFormat="1" applyFont="1" applyFill="1" applyBorder="1" applyAlignment="1">
      <alignment horizontal="center" vertical="center" wrapText="1"/>
    </xf>
    <xf numFmtId="170" fontId="0" fillId="0" borderId="25" xfId="0" applyNumberForma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2" fontId="0" fillId="0" borderId="42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center"/>
    </xf>
    <xf numFmtId="0" fontId="45" fillId="0" borderId="0" xfId="0" applyFont="1"/>
    <xf numFmtId="0" fontId="43" fillId="0" borderId="8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42" fillId="0" borderId="8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43" fillId="6" borderId="47" xfId="0" applyFont="1" applyFill="1" applyBorder="1" applyAlignment="1">
      <alignment wrapText="1"/>
    </xf>
    <xf numFmtId="0" fontId="42" fillId="6" borderId="0" xfId="0" applyFont="1" applyFill="1" applyBorder="1" applyAlignment="1">
      <alignment horizontal="center"/>
    </xf>
    <xf numFmtId="0" fontId="43" fillId="6" borderId="47" xfId="0" applyFont="1" applyFill="1" applyBorder="1"/>
    <xf numFmtId="0" fontId="43" fillId="6" borderId="0" xfId="0" applyFont="1" applyFill="1" applyBorder="1"/>
    <xf numFmtId="0" fontId="46" fillId="6" borderId="47" xfId="0" applyFont="1" applyFill="1" applyBorder="1"/>
    <xf numFmtId="0" fontId="43" fillId="0" borderId="28" xfId="0" applyFont="1" applyBorder="1" applyAlignment="1">
      <alignment wrapText="1"/>
    </xf>
    <xf numFmtId="0" fontId="42" fillId="0" borderId="51" xfId="0" applyFont="1" applyBorder="1"/>
    <xf numFmtId="0" fontId="43" fillId="0" borderId="28" xfId="0" applyFont="1" applyBorder="1"/>
    <xf numFmtId="0" fontId="43" fillId="0" borderId="51" xfId="0" applyFont="1" applyBorder="1"/>
    <xf numFmtId="0" fontId="46" fillId="0" borderId="28" xfId="0" applyFont="1" applyBorder="1"/>
    <xf numFmtId="0" fontId="48" fillId="0" borderId="47" xfId="0" applyFont="1" applyBorder="1" applyAlignment="1">
      <alignment wrapText="1"/>
    </xf>
    <xf numFmtId="0" fontId="42" fillId="0" borderId="0" xfId="0" applyFont="1" applyFill="1" applyBorder="1" applyAlignment="1">
      <alignment horizontal="center"/>
    </xf>
    <xf numFmtId="0" fontId="48" fillId="0" borderId="47" xfId="0" applyNumberFormat="1" applyFont="1" applyBorder="1"/>
    <xf numFmtId="0" fontId="50" fillId="0" borderId="47" xfId="0" applyNumberFormat="1" applyFont="1" applyBorder="1"/>
    <xf numFmtId="0" fontId="49" fillId="0" borderId="39" xfId="0" applyFont="1" applyBorder="1" applyAlignment="1">
      <alignment wrapText="1"/>
    </xf>
    <xf numFmtId="0" fontId="42" fillId="0" borderId="15" xfId="0" applyFont="1" applyBorder="1" applyAlignment="1">
      <alignment horizontal="center"/>
    </xf>
    <xf numFmtId="2" fontId="43" fillId="0" borderId="39" xfId="0" applyNumberFormat="1" applyFont="1" applyBorder="1"/>
    <xf numFmtId="2" fontId="43" fillId="0" borderId="15" xfId="0" applyNumberFormat="1" applyFont="1" applyBorder="1"/>
    <xf numFmtId="2" fontId="46" fillId="0" borderId="39" xfId="0" applyNumberFormat="1" applyFont="1" applyBorder="1"/>
    <xf numFmtId="0" fontId="49" fillId="3" borderId="8" xfId="0" applyFont="1" applyFill="1" applyBorder="1" applyAlignment="1">
      <alignment wrapText="1"/>
    </xf>
    <xf numFmtId="4" fontId="42" fillId="3" borderId="7" xfId="0" applyNumberFormat="1" applyFont="1" applyFill="1" applyBorder="1" applyAlignment="1">
      <alignment horizontal="center"/>
    </xf>
    <xf numFmtId="2" fontId="43" fillId="3" borderId="8" xfId="0" applyNumberFormat="1" applyFont="1" applyFill="1" applyBorder="1"/>
    <xf numFmtId="2" fontId="43" fillId="3" borderId="7" xfId="0" applyNumberFormat="1" applyFont="1" applyFill="1" applyBorder="1"/>
    <xf numFmtId="2" fontId="46" fillId="3" borderId="8" xfId="0" applyNumberFormat="1" applyFont="1" applyFill="1" applyBorder="1"/>
    <xf numFmtId="0" fontId="43" fillId="0" borderId="0" xfId="0" applyFont="1" applyAlignment="1">
      <alignment wrapText="1"/>
    </xf>
    <xf numFmtId="0" fontId="43" fillId="0" borderId="0" xfId="0" applyFont="1" applyAlignment="1">
      <alignment horizontal="right"/>
    </xf>
    <xf numFmtId="167" fontId="46" fillId="0" borderId="0" xfId="0" applyNumberFormat="1" applyFont="1"/>
    <xf numFmtId="0" fontId="49" fillId="4" borderId="8" xfId="0" applyFont="1" applyFill="1" applyBorder="1" applyAlignment="1">
      <alignment wrapText="1"/>
    </xf>
    <xf numFmtId="4" fontId="42" fillId="4" borderId="7" xfId="0" applyNumberFormat="1" applyFont="1" applyFill="1" applyBorder="1" applyAlignment="1">
      <alignment horizontal="center"/>
    </xf>
    <xf numFmtId="2" fontId="43" fillId="4" borderId="8" xfId="0" applyNumberFormat="1" applyFont="1" applyFill="1" applyBorder="1"/>
    <xf numFmtId="2" fontId="46" fillId="4" borderId="8" xfId="0" applyNumberFormat="1" applyFont="1" applyFill="1" applyBorder="1"/>
    <xf numFmtId="0" fontId="25" fillId="0" borderId="8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vertical="top" wrapText="1"/>
    </xf>
    <xf numFmtId="2" fontId="25" fillId="0" borderId="8" xfId="0" applyNumberFormat="1" applyFont="1" applyFill="1" applyBorder="1" applyAlignment="1">
      <alignment horizontal="center" vertical="top" wrapText="1"/>
    </xf>
    <xf numFmtId="168" fontId="25" fillId="0" borderId="8" xfId="0" applyNumberFormat="1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vertical="top"/>
    </xf>
    <xf numFmtId="2" fontId="0" fillId="0" borderId="8" xfId="0" applyNumberFormat="1" applyFill="1" applyBorder="1" applyAlignment="1">
      <alignment wrapText="1"/>
    </xf>
    <xf numFmtId="4" fontId="0" fillId="0" borderId="8" xfId="0" applyNumberFormat="1" applyFill="1" applyBorder="1"/>
    <xf numFmtId="0" fontId="0" fillId="0" borderId="8" xfId="0" applyFill="1" applyBorder="1" applyAlignment="1">
      <alignment wrapText="1"/>
    </xf>
    <xf numFmtId="4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8" fillId="0" borderId="27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37" xfId="0" applyBorder="1" applyAlignment="1"/>
    <xf numFmtId="2" fontId="14" fillId="0" borderId="1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64" fontId="39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9" fontId="0" fillId="0" borderId="17" xfId="0" applyNumberFormat="1" applyFill="1" applyBorder="1" applyAlignment="1">
      <alignment horizontal="center" vertical="center" wrapText="1"/>
    </xf>
    <xf numFmtId="169" fontId="0" fillId="0" borderId="7" xfId="0" applyNumberFormat="1" applyFill="1" applyBorder="1" applyAlignment="1">
      <alignment horizontal="center" vertical="center" wrapText="1"/>
    </xf>
    <xf numFmtId="169" fontId="0" fillId="0" borderId="37" xfId="0" applyNumberForma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2" fontId="0" fillId="0" borderId="37" xfId="0" applyNumberForma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69" fontId="0" fillId="0" borderId="7" xfId="0" applyNumberFormat="1" applyFill="1" applyBorder="1" applyAlignment="1">
      <alignment vertical="center"/>
    </xf>
    <xf numFmtId="169" fontId="0" fillId="0" borderId="37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4" fillId="0" borderId="0" xfId="0" applyFont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16" fontId="42" fillId="0" borderId="7" xfId="0" applyNumberFormat="1" applyFont="1" applyBorder="1" applyAlignment="1">
      <alignment horizontal="center"/>
    </xf>
    <xf numFmtId="16" fontId="42" fillId="0" borderId="17" xfId="0" applyNumberFormat="1" applyFont="1" applyBorder="1" applyAlignment="1">
      <alignment horizontal="center"/>
    </xf>
    <xf numFmtId="16" fontId="42" fillId="0" borderId="37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3" fillId="6" borderId="14" xfId="0" applyFont="1" applyFill="1" applyBorder="1" applyAlignment="1"/>
    <xf numFmtId="0" fontId="43" fillId="6" borderId="48" xfId="0" applyFont="1" applyFill="1" applyBorder="1" applyAlignment="1"/>
    <xf numFmtId="0" fontId="43" fillId="0" borderId="52" xfId="0" applyFont="1" applyBorder="1" applyAlignment="1"/>
    <xf numFmtId="0" fontId="43" fillId="0" borderId="53" xfId="0" applyFont="1" applyBorder="1" applyAlignment="1"/>
    <xf numFmtId="0" fontId="48" fillId="0" borderId="49" xfId="0" applyNumberFormat="1" applyFont="1" applyBorder="1" applyAlignment="1"/>
    <xf numFmtId="0" fontId="48" fillId="0" borderId="50" xfId="0" applyNumberFormat="1" applyFont="1" applyBorder="1" applyAlignment="1"/>
    <xf numFmtId="0" fontId="48" fillId="0" borderId="49" xfId="0" applyFont="1" applyBorder="1" applyAlignment="1"/>
    <xf numFmtId="0" fontId="48" fillId="0" borderId="50" xfId="0" applyFont="1" applyBorder="1" applyAlignment="1"/>
    <xf numFmtId="2" fontId="43" fillId="0" borderId="14" xfId="0" applyNumberFormat="1" applyFont="1" applyBorder="1" applyAlignment="1"/>
    <xf numFmtId="0" fontId="43" fillId="0" borderId="48" xfId="0" applyFont="1" applyBorder="1" applyAlignment="1"/>
    <xf numFmtId="2" fontId="43" fillId="0" borderId="48" xfId="0" applyNumberFormat="1" applyFont="1" applyBorder="1" applyAlignment="1"/>
    <xf numFmtId="0" fontId="43" fillId="0" borderId="49" xfId="0" applyFont="1" applyBorder="1" applyAlignment="1"/>
    <xf numFmtId="0" fontId="43" fillId="0" borderId="50" xfId="0" applyFont="1" applyBorder="1" applyAlignment="1"/>
    <xf numFmtId="166" fontId="49" fillId="0" borderId="64" xfId="0" applyNumberFormat="1" applyFont="1" applyFill="1" applyBorder="1" applyAlignment="1">
      <alignment horizontal="right"/>
    </xf>
    <xf numFmtId="166" fontId="49" fillId="0" borderId="65" xfId="0" applyNumberFormat="1" applyFont="1" applyFill="1" applyBorder="1" applyAlignment="1">
      <alignment horizontal="right"/>
    </xf>
    <xf numFmtId="166" fontId="49" fillId="0" borderId="66" xfId="0" applyNumberFormat="1" applyFont="1" applyFill="1" applyBorder="1" applyAlignment="1">
      <alignment horizontal="right"/>
    </xf>
    <xf numFmtId="166" fontId="49" fillId="0" borderId="67" xfId="0" applyNumberFormat="1" applyFont="1" applyFill="1" applyBorder="1" applyAlignment="1">
      <alignment horizontal="right"/>
    </xf>
    <xf numFmtId="2" fontId="43" fillId="3" borderId="17" xfId="0" applyNumberFormat="1" applyFont="1" applyFill="1" applyBorder="1" applyAlignment="1"/>
    <xf numFmtId="0" fontId="43" fillId="0" borderId="37" xfId="0" applyFont="1" applyBorder="1" applyAlignment="1"/>
    <xf numFmtId="2" fontId="43" fillId="4" borderId="17" xfId="0" applyNumberFormat="1" applyFont="1" applyFill="1" applyBorder="1" applyAlignment="1"/>
    <xf numFmtId="0" fontId="43" fillId="4" borderId="37" xfId="0" applyFont="1" applyFill="1" applyBorder="1" applyAlignment="1"/>
    <xf numFmtId="2" fontId="43" fillId="4" borderId="37" xfId="0" applyNumberFormat="1" applyFont="1" applyFill="1" applyBorder="1" applyAlignment="1"/>
    <xf numFmtId="0" fontId="25" fillId="0" borderId="17" xfId="0" applyFont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6" fillId="0" borderId="17" xfId="0" applyFont="1" applyBorder="1" applyAlignment="1">
      <alignment horizontal="right"/>
    </xf>
    <xf numFmtId="0" fontId="25" fillId="0" borderId="7" xfId="0" applyFont="1" applyBorder="1" applyAlignment="1"/>
    <xf numFmtId="0" fontId="25" fillId="0" borderId="37" xfId="0" applyFont="1" applyBorder="1" applyAlignment="1"/>
    <xf numFmtId="0" fontId="26" fillId="0" borderId="0" xfId="0" applyFont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15" fillId="0" borderId="8" xfId="2" applyFont="1" applyFill="1" applyBorder="1" applyAlignment="1" applyProtection="1">
      <alignment horizontal="center" vertical="center" wrapText="1"/>
    </xf>
    <xf numFmtId="0" fontId="15" fillId="0" borderId="39" xfId="2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Alignment="1"/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_Калькуляция воды" xfId="2"/>
    <cellStyle name="Обычный_тарифы на 2002г с 1-01" xfId="3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ogm@74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opLeftCell="A7" workbookViewId="0">
      <selection activeCell="M12" sqref="M12"/>
    </sheetView>
  </sheetViews>
  <sheetFormatPr defaultRowHeight="15"/>
  <cols>
    <col min="10" max="10" width="14.5703125" customWidth="1"/>
  </cols>
  <sheetData>
    <row r="2" spans="1:10" ht="35.25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35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">
      <c r="A4" s="228" t="s">
        <v>185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30">
      <c r="A5" s="228" t="s">
        <v>186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ht="3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0">
      <c r="A7" s="230" t="s">
        <v>9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0" ht="30">
      <c r="A8" s="228" t="s">
        <v>10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0" ht="3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0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</row>
    <row r="11" spans="1:10" ht="30">
      <c r="A11" s="228" t="s">
        <v>7</v>
      </c>
      <c r="B11" s="228"/>
      <c r="C11" s="228"/>
      <c r="D11" s="228"/>
      <c r="E11" s="228"/>
      <c r="F11" s="228"/>
      <c r="G11" s="228"/>
      <c r="H11" s="228"/>
      <c r="I11" s="228"/>
      <c r="J11" s="228"/>
    </row>
    <row r="12" spans="1:10" ht="30">
      <c r="A12" s="228" t="s">
        <v>8</v>
      </c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0" ht="30">
      <c r="A13" s="228"/>
      <c r="B13" s="228"/>
      <c r="C13" s="228"/>
      <c r="D13" s="228"/>
      <c r="E13" s="228"/>
      <c r="F13" s="228"/>
      <c r="G13" s="228"/>
      <c r="H13" s="228"/>
      <c r="I13" s="228"/>
      <c r="J13" s="228"/>
    </row>
    <row r="14" spans="1:10" ht="30">
      <c r="A14" s="230" t="s">
        <v>2</v>
      </c>
      <c r="B14" s="230"/>
      <c r="C14" s="230"/>
      <c r="D14" s="230"/>
      <c r="E14" s="230"/>
      <c r="F14" s="230"/>
      <c r="G14" s="230"/>
      <c r="H14" s="230"/>
      <c r="I14" s="230"/>
      <c r="J14" s="230"/>
    </row>
    <row r="15" spans="1:10" ht="30">
      <c r="A15" s="230" t="s">
        <v>3</v>
      </c>
      <c r="B15" s="230"/>
      <c r="C15" s="230"/>
      <c r="D15" s="230"/>
      <c r="E15" s="230"/>
      <c r="F15" s="230"/>
      <c r="G15" s="230"/>
      <c r="H15" s="230"/>
      <c r="I15" s="230"/>
      <c r="J15" s="230"/>
    </row>
    <row r="16" spans="1:10" ht="30">
      <c r="A16" s="228"/>
      <c r="B16" s="228"/>
      <c r="C16" s="228"/>
      <c r="D16" s="228"/>
      <c r="E16" s="228"/>
      <c r="F16" s="228"/>
      <c r="G16" s="228"/>
      <c r="H16" s="228"/>
      <c r="I16" s="228"/>
      <c r="J16" s="228"/>
    </row>
    <row r="17" spans="1:10" ht="30">
      <c r="A17" s="228" t="s">
        <v>4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0" ht="30">
      <c r="A18" s="228" t="s">
        <v>5</v>
      </c>
      <c r="B18" s="228"/>
      <c r="C18" s="228"/>
      <c r="D18" s="228"/>
      <c r="E18" s="228"/>
      <c r="F18" s="228"/>
      <c r="G18" s="228"/>
      <c r="H18" s="228"/>
      <c r="I18" s="228"/>
      <c r="J18" s="228"/>
    </row>
    <row r="19" spans="1:10" ht="25.5">
      <c r="A19" s="231"/>
      <c r="B19" s="231"/>
      <c r="C19" s="231"/>
      <c r="D19" s="231"/>
      <c r="E19" s="231"/>
      <c r="F19" s="231"/>
      <c r="G19" s="231"/>
      <c r="H19" s="231"/>
      <c r="I19" s="231"/>
      <c r="J19" s="231"/>
    </row>
    <row r="20" spans="1:10" ht="25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5.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5.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25.5">
      <c r="A23" s="3"/>
      <c r="B23" s="3"/>
      <c r="C23" s="3"/>
      <c r="D23" s="3"/>
      <c r="E23" s="3"/>
      <c r="F23" s="3"/>
      <c r="G23" s="3"/>
      <c r="H23" s="3"/>
      <c r="I23" s="3"/>
      <c r="J23" s="3"/>
    </row>
    <row r="26" spans="1:10" ht="25.5">
      <c r="A26" s="231" t="s">
        <v>6</v>
      </c>
      <c r="B26" s="231"/>
      <c r="C26" s="231"/>
      <c r="D26" s="231"/>
      <c r="E26" s="231"/>
      <c r="F26" s="231"/>
      <c r="G26" s="231"/>
      <c r="H26" s="231"/>
      <c r="I26" s="231"/>
      <c r="J26" s="231"/>
    </row>
  </sheetData>
  <mergeCells count="16">
    <mergeCell ref="A17:J17"/>
    <mergeCell ref="A18:J18"/>
    <mergeCell ref="A19:J19"/>
    <mergeCell ref="A26:J26"/>
    <mergeCell ref="A11:J11"/>
    <mergeCell ref="A12:J12"/>
    <mergeCell ref="A13:J13"/>
    <mergeCell ref="A14:J14"/>
    <mergeCell ref="A15:J15"/>
    <mergeCell ref="A16:J16"/>
    <mergeCell ref="A10:J10"/>
    <mergeCell ref="A2:J2"/>
    <mergeCell ref="A4:J4"/>
    <mergeCell ref="A5:J5"/>
    <mergeCell ref="A7:J7"/>
    <mergeCell ref="A8:J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6" sqref="B6"/>
    </sheetView>
  </sheetViews>
  <sheetFormatPr defaultRowHeight="15"/>
  <cols>
    <col min="1" max="1" width="28.28515625" customWidth="1"/>
    <col min="2" max="2" width="24.85546875" customWidth="1"/>
    <col min="3" max="3" width="20.85546875" customWidth="1"/>
    <col min="4" max="4" width="21.42578125" customWidth="1"/>
  </cols>
  <sheetData>
    <row r="1" spans="1:4" ht="59.25" customHeight="1">
      <c r="A1" s="409" t="s">
        <v>132</v>
      </c>
      <c r="B1" s="409"/>
      <c r="C1" s="409"/>
      <c r="D1" s="409"/>
    </row>
    <row r="2" spans="1:4">
      <c r="A2" s="101"/>
      <c r="B2" s="101"/>
      <c r="C2" s="101"/>
    </row>
    <row r="3" spans="1:4">
      <c r="A3" s="410" t="s">
        <v>239</v>
      </c>
      <c r="B3" s="410"/>
      <c r="C3" s="410"/>
      <c r="D3" s="410"/>
    </row>
    <row r="5" spans="1:4">
      <c r="A5" s="87" t="s">
        <v>319</v>
      </c>
      <c r="B5" s="87" t="s">
        <v>320</v>
      </c>
      <c r="C5" s="87" t="s">
        <v>321</v>
      </c>
      <c r="D5" s="87" t="s">
        <v>322</v>
      </c>
    </row>
    <row r="6" spans="1:4" ht="30">
      <c r="A6" s="223" t="s">
        <v>448</v>
      </c>
      <c r="B6" s="226" t="s">
        <v>449</v>
      </c>
      <c r="C6" s="224">
        <v>53037.91</v>
      </c>
      <c r="D6" s="103"/>
    </row>
    <row r="7" spans="1:4">
      <c r="A7" s="127" t="s">
        <v>450</v>
      </c>
      <c r="B7" s="225"/>
      <c r="C7" s="224">
        <v>9546.89</v>
      </c>
      <c r="D7" s="103"/>
    </row>
    <row r="8" spans="1:4">
      <c r="A8" s="127" t="s">
        <v>323</v>
      </c>
      <c r="B8" s="127"/>
      <c r="C8" s="224">
        <f>SUM(C6:C7)</f>
        <v>62584.800000000003</v>
      </c>
      <c r="D8" s="103"/>
    </row>
  </sheetData>
  <mergeCells count="2">
    <mergeCell ref="A1:D1"/>
    <mergeCell ref="A3:D3"/>
  </mergeCells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selection activeCell="I11" sqref="I11"/>
    </sheetView>
  </sheetViews>
  <sheetFormatPr defaultRowHeight="15"/>
  <cols>
    <col min="1" max="1" width="23.140625" customWidth="1"/>
    <col min="2" max="3" width="15" customWidth="1"/>
    <col min="4" max="4" width="17.28515625" customWidth="1"/>
    <col min="5" max="5" width="15.85546875" customWidth="1"/>
  </cols>
  <sheetData>
    <row r="2" spans="1:5" ht="45" customHeight="1">
      <c r="A2" s="411" t="s">
        <v>341</v>
      </c>
      <c r="B2" s="411"/>
      <c r="C2" s="411"/>
      <c r="D2" s="411"/>
      <c r="E2" s="411"/>
    </row>
    <row r="4" spans="1:5" ht="30">
      <c r="A4" s="107" t="s">
        <v>324</v>
      </c>
      <c r="B4" s="107" t="s">
        <v>325</v>
      </c>
      <c r="C4" s="107" t="s">
        <v>326</v>
      </c>
      <c r="D4" s="107" t="s">
        <v>327</v>
      </c>
      <c r="E4" s="108" t="s">
        <v>328</v>
      </c>
    </row>
    <row r="5" spans="1:5">
      <c r="A5" s="104" t="s">
        <v>329</v>
      </c>
      <c r="B5" s="227">
        <v>1375.11</v>
      </c>
      <c r="C5" s="105">
        <v>171.14</v>
      </c>
      <c r="D5" s="105">
        <f>B5*C5</f>
        <v>235336.32539999997</v>
      </c>
      <c r="E5" s="106">
        <f>D5*1.18</f>
        <v>277696.86397199996</v>
      </c>
    </row>
    <row r="6" spans="1:5">
      <c r="A6" s="104" t="s">
        <v>330</v>
      </c>
      <c r="B6" s="227">
        <v>1214.24</v>
      </c>
      <c r="C6" s="105">
        <v>171.14</v>
      </c>
      <c r="D6" s="105">
        <f t="shared" ref="D6:D16" si="0">B6*C6</f>
        <v>207805.0336</v>
      </c>
      <c r="E6" s="106">
        <f t="shared" ref="E6:E16" si="1">D6*1.18</f>
        <v>245209.93964799997</v>
      </c>
    </row>
    <row r="7" spans="1:5">
      <c r="A7" s="104" t="s">
        <v>331</v>
      </c>
      <c r="B7" s="227">
        <v>1049.3699999999999</v>
      </c>
      <c r="C7" s="105">
        <v>171.14</v>
      </c>
      <c r="D7" s="105">
        <f t="shared" si="0"/>
        <v>179589.18179999996</v>
      </c>
      <c r="E7" s="106">
        <f t="shared" si="1"/>
        <v>211915.23452399994</v>
      </c>
    </row>
    <row r="8" spans="1:5">
      <c r="A8" s="104" t="s">
        <v>332</v>
      </c>
      <c r="B8" s="227">
        <v>776.86</v>
      </c>
      <c r="C8" s="105">
        <v>171.14</v>
      </c>
      <c r="D8" s="105">
        <f t="shared" si="0"/>
        <v>132951.8204</v>
      </c>
      <c r="E8" s="106">
        <f t="shared" si="1"/>
        <v>156883.14807199998</v>
      </c>
    </row>
    <row r="9" spans="1:5">
      <c r="A9" s="104" t="s">
        <v>333</v>
      </c>
      <c r="B9" s="227">
        <v>265.06</v>
      </c>
      <c r="C9" s="105">
        <v>171.14</v>
      </c>
      <c r="D9" s="105">
        <f t="shared" si="0"/>
        <v>45362.368399999999</v>
      </c>
      <c r="E9" s="106">
        <f t="shared" si="1"/>
        <v>53527.594711999998</v>
      </c>
    </row>
    <row r="10" spans="1:5">
      <c r="A10" s="104" t="s">
        <v>334</v>
      </c>
      <c r="B10" s="227">
        <v>117.36</v>
      </c>
      <c r="C10" s="105">
        <v>171.14</v>
      </c>
      <c r="D10" s="105">
        <f t="shared" si="0"/>
        <v>20084.990399999999</v>
      </c>
      <c r="E10" s="106">
        <f t="shared" si="1"/>
        <v>23700.288671999999</v>
      </c>
    </row>
    <row r="11" spans="1:5">
      <c r="A11" s="104" t="s">
        <v>335</v>
      </c>
      <c r="B11" s="227">
        <v>360.3</v>
      </c>
      <c r="C11" s="105">
        <v>143.09</v>
      </c>
      <c r="D11" s="105">
        <f t="shared" si="0"/>
        <v>51555.327000000005</v>
      </c>
      <c r="E11" s="106">
        <f t="shared" si="1"/>
        <v>60835.285860000004</v>
      </c>
    </row>
    <row r="12" spans="1:5">
      <c r="A12" s="104" t="s">
        <v>336</v>
      </c>
      <c r="B12" s="227">
        <v>412.91</v>
      </c>
      <c r="C12" s="105">
        <v>143.09</v>
      </c>
      <c r="D12" s="105">
        <f t="shared" si="0"/>
        <v>59083.291900000004</v>
      </c>
      <c r="E12" s="106">
        <f t="shared" si="1"/>
        <v>69718.284442000004</v>
      </c>
    </row>
    <row r="13" spans="1:5">
      <c r="A13" s="104" t="s">
        <v>337</v>
      </c>
      <c r="B13" s="227">
        <v>516.53</v>
      </c>
      <c r="C13" s="105">
        <v>143.09</v>
      </c>
      <c r="D13" s="105">
        <f t="shared" si="0"/>
        <v>73910.277699999991</v>
      </c>
      <c r="E13" s="106">
        <f t="shared" si="1"/>
        <v>87214.127685999993</v>
      </c>
    </row>
    <row r="14" spans="1:5">
      <c r="A14" s="104" t="s">
        <v>338</v>
      </c>
      <c r="B14" s="227">
        <v>1975.26</v>
      </c>
      <c r="C14" s="105">
        <v>143.09</v>
      </c>
      <c r="D14" s="105">
        <f t="shared" si="0"/>
        <v>282639.9534</v>
      </c>
      <c r="E14" s="106">
        <f>D14*1.18</f>
        <v>333515.14501199999</v>
      </c>
    </row>
    <row r="15" spans="1:5">
      <c r="A15" s="104" t="s">
        <v>339</v>
      </c>
      <c r="B15" s="227">
        <v>2667.16</v>
      </c>
      <c r="C15" s="105">
        <v>143.09</v>
      </c>
      <c r="D15" s="105">
        <f t="shared" si="0"/>
        <v>381643.92439999996</v>
      </c>
      <c r="E15" s="106">
        <f t="shared" si="1"/>
        <v>450339.83079199994</v>
      </c>
    </row>
    <row r="16" spans="1:5">
      <c r="A16" s="104" t="s">
        <v>340</v>
      </c>
      <c r="B16" s="227">
        <v>3679.84</v>
      </c>
      <c r="C16" s="105">
        <v>143.09</v>
      </c>
      <c r="D16" s="105">
        <f t="shared" si="0"/>
        <v>526548.30560000008</v>
      </c>
      <c r="E16" s="106">
        <f t="shared" si="1"/>
        <v>621327.00060800009</v>
      </c>
    </row>
    <row r="17" spans="1:5">
      <c r="A17" s="104" t="s">
        <v>342</v>
      </c>
      <c r="B17" s="105">
        <f>SUM(B5:B16)</f>
        <v>14410</v>
      </c>
      <c r="C17" s="102"/>
      <c r="D17" s="105">
        <f>SUM(D5:D16)</f>
        <v>2196510.7999999998</v>
      </c>
      <c r="E17" s="106">
        <f>SUM(E5:E16)</f>
        <v>2591882.7439999999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G8" sqref="G8"/>
    </sheetView>
  </sheetViews>
  <sheetFormatPr defaultRowHeight="15"/>
  <cols>
    <col min="1" max="1" width="31.7109375" customWidth="1"/>
    <col min="2" max="2" width="55.28515625" customWidth="1"/>
  </cols>
  <sheetData>
    <row r="1" spans="1:2" ht="15.75">
      <c r="A1" s="109"/>
      <c r="B1" s="109"/>
    </row>
    <row r="2" spans="1:2">
      <c r="A2" s="412" t="s">
        <v>348</v>
      </c>
      <c r="B2" s="412"/>
    </row>
    <row r="3" spans="1:2" ht="57.75" customHeight="1">
      <c r="A3" s="412"/>
      <c r="B3" s="412"/>
    </row>
    <row r="4" spans="1:2" ht="75">
      <c r="A4" s="110" t="s">
        <v>13</v>
      </c>
      <c r="B4" s="111" t="s">
        <v>50</v>
      </c>
    </row>
    <row r="5" spans="1:2" ht="15.75">
      <c r="A5" s="110" t="s">
        <v>14</v>
      </c>
      <c r="B5" s="51">
        <v>7453019764</v>
      </c>
    </row>
    <row r="6" spans="1:2" ht="15.75">
      <c r="A6" s="110" t="s">
        <v>15</v>
      </c>
      <c r="B6" s="51">
        <v>745301001</v>
      </c>
    </row>
    <row r="7" spans="1:2" ht="15.75">
      <c r="A7" s="110" t="s">
        <v>54</v>
      </c>
      <c r="B7" s="51" t="s">
        <v>65</v>
      </c>
    </row>
    <row r="8" spans="1:2" ht="15.75">
      <c r="A8" s="109"/>
      <c r="B8" s="109"/>
    </row>
    <row r="9" spans="1:2" ht="15.75">
      <c r="A9" s="112" t="s">
        <v>343</v>
      </c>
      <c r="B9" s="112" t="s">
        <v>58</v>
      </c>
    </row>
    <row r="10" spans="1:2" ht="47.25">
      <c r="A10" s="33" t="s">
        <v>344</v>
      </c>
      <c r="B10" s="113" t="s">
        <v>206</v>
      </c>
    </row>
    <row r="11" spans="1:2" ht="84.75" customHeight="1">
      <c r="A11" s="114" t="s">
        <v>345</v>
      </c>
      <c r="B11" s="110"/>
    </row>
    <row r="12" spans="1:2" ht="47.25">
      <c r="A12" s="114" t="s">
        <v>346</v>
      </c>
      <c r="B12" s="113" t="s">
        <v>206</v>
      </c>
    </row>
    <row r="13" spans="1:2" ht="110.25">
      <c r="A13" s="115" t="s">
        <v>347</v>
      </c>
      <c r="B13" s="110"/>
    </row>
  </sheetData>
  <mergeCells count="1">
    <mergeCell ref="A2:B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3" sqref="B3:C4"/>
    </sheetView>
  </sheetViews>
  <sheetFormatPr defaultRowHeight="15"/>
  <cols>
    <col min="1" max="1" width="32.7109375" customWidth="1"/>
    <col min="2" max="2" width="24.140625" customWidth="1"/>
    <col min="3" max="3" width="45.140625" customWidth="1"/>
  </cols>
  <sheetData>
    <row r="1" spans="1:3" ht="47.25" customHeight="1">
      <c r="A1" s="291" t="s">
        <v>349</v>
      </c>
      <c r="B1" s="291"/>
      <c r="C1" s="291"/>
    </row>
    <row r="2" spans="1:3" ht="15.75" thickBot="1">
      <c r="A2" s="14"/>
      <c r="B2" s="14"/>
      <c r="C2" s="14"/>
    </row>
    <row r="3" spans="1:3">
      <c r="A3" s="414" t="s">
        <v>13</v>
      </c>
      <c r="B3" s="416" t="s">
        <v>50</v>
      </c>
      <c r="C3" s="417"/>
    </row>
    <row r="4" spans="1:3" ht="40.5" customHeight="1" thickBot="1">
      <c r="A4" s="415"/>
      <c r="B4" s="418"/>
      <c r="C4" s="419"/>
    </row>
    <row r="5" spans="1:3" ht="15.75" thickBot="1">
      <c r="A5" s="116" t="s">
        <v>14</v>
      </c>
      <c r="B5" s="413">
        <v>7453019764</v>
      </c>
      <c r="C5" s="413"/>
    </row>
    <row r="6" spans="1:3" ht="15.75" thickBot="1">
      <c r="A6" s="116" t="s">
        <v>15</v>
      </c>
      <c r="B6" s="413">
        <v>745301001</v>
      </c>
      <c r="C6" s="413"/>
    </row>
    <row r="7" spans="1:3" ht="15.75" thickBot="1">
      <c r="A7" s="116" t="s">
        <v>54</v>
      </c>
      <c r="B7" s="413" t="s">
        <v>65</v>
      </c>
      <c r="C7" s="413"/>
    </row>
    <row r="8" spans="1:3" ht="30.75" thickBot="1">
      <c r="A8" s="117" t="s">
        <v>350</v>
      </c>
      <c r="B8" s="413" t="s">
        <v>365</v>
      </c>
      <c r="C8" s="413"/>
    </row>
    <row r="9" spans="1:3" ht="15.75">
      <c r="A9" s="424"/>
      <c r="B9" s="424"/>
      <c r="C9" s="424"/>
    </row>
    <row r="10" spans="1:3" ht="30">
      <c r="A10" s="118" t="s">
        <v>351</v>
      </c>
      <c r="B10" s="425"/>
      <c r="C10" s="426"/>
    </row>
    <row r="11" spans="1:3" ht="30">
      <c r="A11" s="118" t="s">
        <v>352</v>
      </c>
      <c r="B11" s="425"/>
      <c r="C11" s="426"/>
    </row>
    <row r="12" spans="1:3" ht="45">
      <c r="A12" s="119" t="s">
        <v>353</v>
      </c>
      <c r="B12" s="425"/>
      <c r="C12" s="426"/>
    </row>
    <row r="13" spans="1:3">
      <c r="A13" s="427" t="s">
        <v>354</v>
      </c>
      <c r="B13" s="427"/>
      <c r="C13" s="427"/>
    </row>
    <row r="14" spans="1:3">
      <c r="A14" s="14"/>
      <c r="B14" s="14"/>
      <c r="C14" s="14"/>
    </row>
    <row r="15" spans="1:3" ht="60.75" thickBot="1">
      <c r="A15" s="121" t="s">
        <v>355</v>
      </c>
      <c r="B15" s="122" t="s">
        <v>366</v>
      </c>
      <c r="C15" s="122" t="s">
        <v>356</v>
      </c>
    </row>
    <row r="16" spans="1:3" ht="15.75" thickBot="1">
      <c r="A16" s="123" t="s">
        <v>357</v>
      </c>
      <c r="B16" s="124"/>
      <c r="C16" s="125"/>
    </row>
    <row r="17" spans="1:3">
      <c r="A17" s="126" t="s">
        <v>358</v>
      </c>
      <c r="B17" s="126"/>
      <c r="C17" s="126"/>
    </row>
    <row r="18" spans="1:3">
      <c r="A18" s="127" t="s">
        <v>359</v>
      </c>
      <c r="B18" s="127"/>
      <c r="C18" s="127"/>
    </row>
    <row r="19" spans="1:3">
      <c r="A19" s="127" t="s">
        <v>360</v>
      </c>
      <c r="B19" s="127"/>
      <c r="C19" s="127"/>
    </row>
    <row r="20" spans="1:3">
      <c r="A20" s="14"/>
      <c r="B20" s="14"/>
      <c r="C20" s="14"/>
    </row>
    <row r="21" spans="1:3" ht="51" customHeight="1">
      <c r="A21" s="420" t="s">
        <v>361</v>
      </c>
      <c r="B21" s="317"/>
      <c r="C21" s="317"/>
    </row>
    <row r="22" spans="1:3" ht="81.75" customHeight="1">
      <c r="A22" s="421" t="s">
        <v>362</v>
      </c>
      <c r="B22" s="365"/>
      <c r="C22" s="365"/>
    </row>
    <row r="23" spans="1:3" ht="50.25" customHeight="1">
      <c r="A23" s="421" t="s">
        <v>363</v>
      </c>
      <c r="B23" s="365"/>
      <c r="C23" s="365"/>
    </row>
    <row r="24" spans="1:3" ht="35.25" customHeight="1">
      <c r="A24" s="422" t="s">
        <v>364</v>
      </c>
      <c r="B24" s="423"/>
      <c r="C24" s="423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C5" sqref="C5:E8"/>
    </sheetView>
  </sheetViews>
  <sheetFormatPr defaultRowHeight="15"/>
  <cols>
    <col min="1" max="1" width="3.28515625" bestFit="1" customWidth="1"/>
    <col min="2" max="2" width="57.28515625" customWidth="1"/>
    <col min="3" max="3" width="31.28515625" customWidth="1"/>
    <col min="4" max="4" width="28" customWidth="1"/>
    <col min="5" max="5" width="28.7109375" customWidth="1"/>
  </cols>
  <sheetData>
    <row r="1" spans="1:5" ht="18.75">
      <c r="A1" s="128"/>
      <c r="B1" s="129"/>
      <c r="C1" s="129"/>
      <c r="D1" s="429" t="s">
        <v>367</v>
      </c>
      <c r="E1" s="430"/>
    </row>
    <row r="2" spans="1:5" ht="15.75">
      <c r="A2" s="128"/>
      <c r="B2" s="431"/>
      <c r="C2" s="431"/>
      <c r="D2" s="431"/>
      <c r="E2" s="431"/>
    </row>
    <row r="3" spans="1:5" ht="22.5" customHeight="1">
      <c r="A3" s="128"/>
      <c r="B3" s="432" t="s">
        <v>368</v>
      </c>
      <c r="C3" s="432"/>
      <c r="D3" s="432"/>
      <c r="E3" s="432"/>
    </row>
    <row r="4" spans="1:5" ht="15.75">
      <c r="A4" s="128"/>
      <c r="B4" s="130"/>
      <c r="C4" s="130"/>
      <c r="D4" s="130"/>
      <c r="E4" s="130"/>
    </row>
    <row r="5" spans="1:5" ht="15.75">
      <c r="A5" s="128"/>
      <c r="B5" s="131" t="s">
        <v>13</v>
      </c>
      <c r="C5" s="327" t="s">
        <v>396</v>
      </c>
      <c r="D5" s="328"/>
      <c r="E5" s="329"/>
    </row>
    <row r="6" spans="1:5" ht="15.75">
      <c r="A6" s="128"/>
      <c r="B6" s="131" t="s">
        <v>14</v>
      </c>
      <c r="C6" s="428">
        <v>7453019764</v>
      </c>
      <c r="D6" s="428"/>
      <c r="E6" s="428"/>
    </row>
    <row r="7" spans="1:5" ht="15.75">
      <c r="A7" s="128"/>
      <c r="B7" s="131" t="s">
        <v>15</v>
      </c>
      <c r="C7" s="428">
        <v>745301001</v>
      </c>
      <c r="D7" s="428"/>
      <c r="E7" s="428"/>
    </row>
    <row r="8" spans="1:5" ht="15.75">
      <c r="A8" s="128"/>
      <c r="B8" s="131" t="s">
        <v>54</v>
      </c>
      <c r="C8" s="428" t="s">
        <v>397</v>
      </c>
      <c r="D8" s="428"/>
      <c r="E8" s="428"/>
    </row>
    <row r="9" spans="1:5" ht="15.75">
      <c r="A9" s="128"/>
      <c r="B9" s="132"/>
      <c r="C9" s="133"/>
      <c r="D9" s="133"/>
      <c r="E9" s="133"/>
    </row>
    <row r="10" spans="1:5" ht="15.75">
      <c r="A10" s="128"/>
      <c r="B10" s="132"/>
      <c r="C10" s="133"/>
      <c r="D10" s="133"/>
      <c r="E10" s="133"/>
    </row>
    <row r="11" spans="1:5">
      <c r="A11" s="433" t="s">
        <v>75</v>
      </c>
      <c r="B11" s="433" t="s">
        <v>369</v>
      </c>
      <c r="C11" s="433" t="s">
        <v>370</v>
      </c>
      <c r="D11" s="433" t="s">
        <v>371</v>
      </c>
      <c r="E11" s="433" t="s">
        <v>372</v>
      </c>
    </row>
    <row r="12" spans="1:5">
      <c r="A12" s="433"/>
      <c r="B12" s="433"/>
      <c r="C12" s="433"/>
      <c r="D12" s="433"/>
      <c r="E12" s="433"/>
    </row>
    <row r="13" spans="1:5" ht="15.75">
      <c r="A13" s="134">
        <v>1</v>
      </c>
      <c r="B13" s="135" t="s">
        <v>373</v>
      </c>
      <c r="C13" s="434"/>
      <c r="D13" s="434"/>
      <c r="E13" s="434"/>
    </row>
    <row r="14" spans="1:5" ht="15.75">
      <c r="A14" s="113">
        <v>2</v>
      </c>
      <c r="B14" s="136" t="s">
        <v>374</v>
      </c>
      <c r="C14" s="137"/>
      <c r="D14" s="137"/>
      <c r="E14" s="137"/>
    </row>
    <row r="15" spans="1:5" ht="31.5">
      <c r="A15" s="113">
        <v>3</v>
      </c>
      <c r="B15" s="136" t="s">
        <v>375</v>
      </c>
      <c r="C15" s="138"/>
      <c r="D15" s="139"/>
      <c r="E15" s="112"/>
    </row>
    <row r="16" spans="1:5" ht="31.5">
      <c r="A16" s="113">
        <v>4</v>
      </c>
      <c r="B16" s="136" t="s">
        <v>376</v>
      </c>
      <c r="C16" s="138"/>
      <c r="D16" s="138"/>
      <c r="E16" s="112"/>
    </row>
    <row r="17" spans="1:5" ht="15.75">
      <c r="A17" s="113">
        <v>5</v>
      </c>
      <c r="B17" s="140" t="s">
        <v>377</v>
      </c>
      <c r="C17" s="141"/>
      <c r="D17" s="141"/>
      <c r="E17" s="142"/>
    </row>
    <row r="18" spans="1:5" ht="15.75">
      <c r="A18" s="113">
        <v>6</v>
      </c>
      <c r="B18" s="143" t="s">
        <v>378</v>
      </c>
      <c r="C18" s="138"/>
      <c r="D18" s="144"/>
      <c r="E18" s="112"/>
    </row>
    <row r="19" spans="1:5" ht="31.5">
      <c r="A19" s="113">
        <v>7</v>
      </c>
      <c r="B19" s="136" t="s">
        <v>379</v>
      </c>
      <c r="C19" s="138"/>
      <c r="D19" s="145"/>
      <c r="E19" s="112"/>
    </row>
    <row r="20" spans="1:5" ht="15.75">
      <c r="A20" s="113">
        <v>8</v>
      </c>
      <c r="B20" s="146" t="s">
        <v>380</v>
      </c>
      <c r="C20" s="138"/>
      <c r="D20" s="138"/>
      <c r="E20" s="112"/>
    </row>
    <row r="21" spans="1:5" ht="23.25" customHeight="1">
      <c r="A21" s="113">
        <v>9</v>
      </c>
      <c r="B21" s="146" t="s">
        <v>381</v>
      </c>
      <c r="C21" s="138"/>
      <c r="D21" s="147"/>
      <c r="E21" s="112"/>
    </row>
    <row r="22" spans="1:5" ht="15.75">
      <c r="A22" s="113">
        <v>10</v>
      </c>
      <c r="B22" s="136" t="s">
        <v>382</v>
      </c>
      <c r="C22" s="138"/>
      <c r="D22" s="139"/>
      <c r="E22" s="112"/>
    </row>
    <row r="23" spans="1:5" ht="31.5">
      <c r="A23" s="113">
        <v>11</v>
      </c>
      <c r="B23" s="136" t="s">
        <v>383</v>
      </c>
      <c r="C23" s="138"/>
      <c r="D23" s="148"/>
      <c r="E23" s="112"/>
    </row>
    <row r="24" spans="1:5" ht="31.5">
      <c r="A24" s="113">
        <v>12</v>
      </c>
      <c r="B24" s="136" t="s">
        <v>384</v>
      </c>
      <c r="C24" s="138"/>
      <c r="D24" s="148"/>
      <c r="E24" s="112"/>
    </row>
    <row r="25" spans="1:5" ht="15.75">
      <c r="A25" s="113">
        <v>12</v>
      </c>
      <c r="B25" s="136" t="s">
        <v>385</v>
      </c>
      <c r="C25" s="138"/>
      <c r="D25" s="148"/>
      <c r="E25" s="112"/>
    </row>
    <row r="26" spans="1:5" ht="15.75">
      <c r="A26" s="113">
        <v>13</v>
      </c>
      <c r="B26" s="136" t="s">
        <v>386</v>
      </c>
      <c r="C26" s="138"/>
      <c r="D26" s="148"/>
      <c r="E26" s="112"/>
    </row>
    <row r="27" spans="1:5" ht="15.75">
      <c r="A27" s="113">
        <v>14</v>
      </c>
      <c r="B27" s="136" t="s">
        <v>387</v>
      </c>
      <c r="C27" s="138"/>
      <c r="D27" s="148"/>
      <c r="E27" s="112"/>
    </row>
    <row r="28" spans="1:5" ht="15.75">
      <c r="A28" s="113">
        <v>15</v>
      </c>
      <c r="B28" s="136" t="s">
        <v>388</v>
      </c>
      <c r="C28" s="138"/>
      <c r="D28" s="148"/>
      <c r="E28" s="112"/>
    </row>
    <row r="29" spans="1:5" ht="15.75">
      <c r="A29" s="113">
        <v>16</v>
      </c>
      <c r="B29" s="136" t="s">
        <v>389</v>
      </c>
      <c r="C29" s="138"/>
      <c r="D29" s="148"/>
      <c r="E29" s="112"/>
    </row>
    <row r="30" spans="1:5" ht="15.75">
      <c r="A30" s="113">
        <v>17</v>
      </c>
      <c r="B30" s="136" t="s">
        <v>390</v>
      </c>
      <c r="C30" s="138"/>
      <c r="D30" s="148"/>
      <c r="E30" s="112"/>
    </row>
    <row r="31" spans="1:5" ht="31.5">
      <c r="A31" s="113">
        <v>18</v>
      </c>
      <c r="B31" s="136" t="s">
        <v>391</v>
      </c>
      <c r="C31" s="138"/>
      <c r="D31" s="148"/>
      <c r="E31" s="112"/>
    </row>
    <row r="32" spans="1:5" ht="15.75">
      <c r="A32" s="128"/>
      <c r="B32" s="149"/>
      <c r="C32" s="150"/>
      <c r="D32" s="151"/>
      <c r="E32" s="152"/>
    </row>
    <row r="33" spans="1:5" ht="15.75">
      <c r="A33" s="128"/>
      <c r="B33" s="153" t="s">
        <v>392</v>
      </c>
      <c r="C33" s="150"/>
      <c r="D33" s="151"/>
      <c r="E33" s="152"/>
    </row>
    <row r="34" spans="1:5" ht="54" customHeight="1">
      <c r="A34" s="128"/>
      <c r="B34" s="435" t="s">
        <v>393</v>
      </c>
      <c r="C34" s="435"/>
      <c r="D34" s="435"/>
      <c r="E34" s="435"/>
    </row>
    <row r="35" spans="1:5" ht="54.75" customHeight="1">
      <c r="A35" s="128"/>
      <c r="B35" s="435" t="s">
        <v>394</v>
      </c>
      <c r="C35" s="435"/>
      <c r="D35" s="435"/>
      <c r="E35" s="435"/>
    </row>
    <row r="36" spans="1:5" ht="42.75" customHeight="1">
      <c r="A36" s="128"/>
      <c r="B36" s="435" t="s">
        <v>395</v>
      </c>
      <c r="C36" s="435"/>
      <c r="D36" s="435"/>
      <c r="E36" s="435"/>
    </row>
  </sheetData>
  <mergeCells count="16">
    <mergeCell ref="C13:E13"/>
    <mergeCell ref="B34:E34"/>
    <mergeCell ref="B35:E35"/>
    <mergeCell ref="B36:E36"/>
    <mergeCell ref="C8:E8"/>
    <mergeCell ref="A11:A12"/>
    <mergeCell ref="B11:B12"/>
    <mergeCell ref="C11:C12"/>
    <mergeCell ref="D11:D12"/>
    <mergeCell ref="E11:E12"/>
    <mergeCell ref="C7:E7"/>
    <mergeCell ref="D1:E1"/>
    <mergeCell ref="B2:E2"/>
    <mergeCell ref="B3:E3"/>
    <mergeCell ref="C5:E5"/>
    <mergeCell ref="C6:E6"/>
  </mergeCells>
  <pageMargins left="0" right="0" top="0" bottom="0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T20" sqref="T20"/>
    </sheetView>
  </sheetViews>
  <sheetFormatPr defaultRowHeight="15"/>
  <cols>
    <col min="1" max="1" width="29.5703125" customWidth="1"/>
    <col min="2" max="2" width="11.28515625" customWidth="1"/>
    <col min="4" max="4" width="9.42578125" customWidth="1"/>
    <col min="6" max="7" width="7.85546875" customWidth="1"/>
    <col min="9" max="9" width="8.28515625" customWidth="1"/>
    <col min="10" max="11" width="8" customWidth="1"/>
    <col min="12" max="12" width="7" customWidth="1"/>
    <col min="14" max="14" width="8.42578125" customWidth="1"/>
  </cols>
  <sheetData>
    <row r="1" spans="1:14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54" t="s">
        <v>367</v>
      </c>
    </row>
    <row r="2" spans="1:14" ht="15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>
      <c r="A3" s="436" t="s">
        <v>407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109"/>
      <c r="N3" s="109"/>
    </row>
    <row r="4" spans="1:14" ht="15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09"/>
      <c r="N4" s="109"/>
    </row>
    <row r="5" spans="1:14" ht="36" customHeight="1">
      <c r="A5" s="131" t="s">
        <v>13</v>
      </c>
      <c r="B5" s="438" t="s">
        <v>396</v>
      </c>
      <c r="C5" s="438"/>
      <c r="D5" s="438"/>
      <c r="E5" s="439"/>
      <c r="F5" s="439"/>
      <c r="G5" s="439"/>
      <c r="H5" s="439"/>
      <c r="I5" s="439"/>
      <c r="J5" s="439"/>
      <c r="K5" s="439"/>
      <c r="L5" s="439"/>
      <c r="M5" s="439"/>
      <c r="N5" s="439"/>
    </row>
    <row r="6" spans="1:14" ht="15.75">
      <c r="A6" s="131" t="s">
        <v>14</v>
      </c>
      <c r="B6" s="428">
        <v>7453019764</v>
      </c>
      <c r="C6" s="428"/>
      <c r="D6" s="428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ht="15.75">
      <c r="A7" s="131" t="s">
        <v>15</v>
      </c>
      <c r="B7" s="428">
        <v>745301001</v>
      </c>
      <c r="C7" s="428"/>
      <c r="D7" s="428"/>
      <c r="E7" s="439"/>
      <c r="F7" s="439"/>
      <c r="G7" s="439"/>
      <c r="H7" s="439"/>
      <c r="I7" s="439"/>
      <c r="J7" s="439"/>
      <c r="K7" s="439"/>
      <c r="L7" s="439"/>
      <c r="M7" s="439"/>
      <c r="N7" s="439"/>
    </row>
    <row r="8" spans="1:14" ht="15.75">
      <c r="A8" s="131" t="s">
        <v>54</v>
      </c>
      <c r="B8" s="428" t="s">
        <v>397</v>
      </c>
      <c r="C8" s="428"/>
      <c r="D8" s="428"/>
      <c r="E8" s="439"/>
      <c r="F8" s="439"/>
      <c r="G8" s="439"/>
      <c r="H8" s="439"/>
      <c r="I8" s="439"/>
      <c r="J8" s="439"/>
      <c r="K8" s="439"/>
      <c r="L8" s="439"/>
      <c r="M8" s="439"/>
      <c r="N8" s="439"/>
    </row>
    <row r="9" spans="1:14" ht="15.7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437" t="s">
        <v>398</v>
      </c>
      <c r="N9" s="437"/>
    </row>
    <row r="10" spans="1:14" ht="15.75">
      <c r="A10" s="440" t="s">
        <v>373</v>
      </c>
      <c r="B10" s="440" t="s">
        <v>408</v>
      </c>
      <c r="C10" s="441" t="s">
        <v>409</v>
      </c>
      <c r="D10" s="441"/>
      <c r="E10" s="441"/>
      <c r="F10" s="441"/>
      <c r="G10" s="441"/>
      <c r="H10" s="441"/>
      <c r="I10" s="441"/>
      <c r="J10" s="441"/>
      <c r="K10" s="441"/>
      <c r="L10" s="441"/>
      <c r="M10" s="440" t="s">
        <v>356</v>
      </c>
      <c r="N10" s="440"/>
    </row>
    <row r="11" spans="1:14" ht="15.75">
      <c r="A11" s="440"/>
      <c r="B11" s="440"/>
      <c r="C11" s="441" t="s">
        <v>399</v>
      </c>
      <c r="D11" s="441"/>
      <c r="E11" s="441"/>
      <c r="F11" s="441"/>
      <c r="G11" s="441"/>
      <c r="H11" s="441" t="s">
        <v>400</v>
      </c>
      <c r="I11" s="441"/>
      <c r="J11" s="441"/>
      <c r="K11" s="441"/>
      <c r="L11" s="441"/>
      <c r="M11" s="440"/>
      <c r="N11" s="440"/>
    </row>
    <row r="12" spans="1:14" ht="41.25" customHeight="1">
      <c r="A12" s="440"/>
      <c r="B12" s="440"/>
      <c r="C12" s="112" t="s">
        <v>316</v>
      </c>
      <c r="D12" s="112" t="s">
        <v>401</v>
      </c>
      <c r="E12" s="112" t="s">
        <v>402</v>
      </c>
      <c r="F12" s="112" t="s">
        <v>403</v>
      </c>
      <c r="G12" s="112" t="s">
        <v>404</v>
      </c>
      <c r="H12" s="112" t="s">
        <v>316</v>
      </c>
      <c r="I12" s="112" t="s">
        <v>401</v>
      </c>
      <c r="J12" s="112" t="s">
        <v>402</v>
      </c>
      <c r="K12" s="112" t="s">
        <v>403</v>
      </c>
      <c r="L12" s="112" t="s">
        <v>404</v>
      </c>
      <c r="M12" s="440"/>
      <c r="N12" s="440"/>
    </row>
    <row r="13" spans="1:14" ht="15.75">
      <c r="A13" s="110" t="s">
        <v>316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441"/>
      <c r="N13" s="441"/>
    </row>
    <row r="14" spans="1:14" ht="15.75">
      <c r="A14" s="110" t="s">
        <v>358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441"/>
      <c r="N14" s="441"/>
    </row>
    <row r="15" spans="1:14" ht="15.75">
      <c r="A15" s="110" t="s">
        <v>405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441"/>
      <c r="N15" s="441"/>
    </row>
    <row r="16" spans="1:14" ht="15.75">
      <c r="A16" s="110" t="s">
        <v>360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441"/>
      <c r="N16" s="441"/>
    </row>
    <row r="17" spans="1:14" ht="15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15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15.75">
      <c r="A19" s="109" t="s">
        <v>392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ht="49.5" customHeight="1">
      <c r="A20" s="442" t="s">
        <v>406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109"/>
      <c r="N20" s="109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A3:L3"/>
    <mergeCell ref="M9:N9"/>
    <mergeCell ref="B5:N5"/>
    <mergeCell ref="B6:N6"/>
    <mergeCell ref="B7:N7"/>
    <mergeCell ref="B8:N8"/>
  </mergeCells>
  <pageMargins left="0" right="0" top="0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H12" sqref="H12"/>
    </sheetView>
  </sheetViews>
  <sheetFormatPr defaultRowHeight="15"/>
  <cols>
    <col min="1" max="1" width="36.140625" customWidth="1"/>
    <col min="2" max="2" width="66.5703125" customWidth="1"/>
  </cols>
  <sheetData>
    <row r="1" spans="1:2">
      <c r="A1" s="233" t="s">
        <v>410</v>
      </c>
      <c r="B1" s="443"/>
    </row>
    <row r="2" spans="1:2" ht="80.25" customHeight="1">
      <c r="A2" s="443"/>
      <c r="B2" s="443"/>
    </row>
    <row r="3" spans="1:2" ht="63">
      <c r="A3" s="157" t="s">
        <v>411</v>
      </c>
      <c r="B3" s="53" t="s">
        <v>419</v>
      </c>
    </row>
    <row r="4" spans="1:2">
      <c r="A4" s="57" t="s">
        <v>14</v>
      </c>
      <c r="B4" s="52">
        <v>7452019764</v>
      </c>
    </row>
    <row r="5" spans="1:2">
      <c r="A5" s="57" t="s">
        <v>15</v>
      </c>
      <c r="B5" s="52">
        <v>745301001</v>
      </c>
    </row>
    <row r="6" spans="1:2">
      <c r="A6" s="57" t="s">
        <v>54</v>
      </c>
      <c r="B6" s="52" t="s">
        <v>412</v>
      </c>
    </row>
    <row r="7" spans="1:2">
      <c r="A7" s="57" t="s">
        <v>191</v>
      </c>
      <c r="B7" s="158" t="s">
        <v>239</v>
      </c>
    </row>
    <row r="10" spans="1:2">
      <c r="A10" s="159" t="s">
        <v>343</v>
      </c>
      <c r="B10" s="159" t="s">
        <v>58</v>
      </c>
    </row>
    <row r="11" spans="1:2" ht="60">
      <c r="A11" s="160" t="s">
        <v>413</v>
      </c>
      <c r="B11" s="161" t="s">
        <v>206</v>
      </c>
    </row>
    <row r="12" spans="1:2" ht="45">
      <c r="A12" s="160" t="s">
        <v>414</v>
      </c>
      <c r="B12" s="161" t="s">
        <v>206</v>
      </c>
    </row>
    <row r="13" spans="1:2" ht="60">
      <c r="A13" s="160" t="s">
        <v>415</v>
      </c>
      <c r="B13" s="161" t="s">
        <v>206</v>
      </c>
    </row>
    <row r="14" spans="1:2" ht="30">
      <c r="A14" s="160" t="s">
        <v>416</v>
      </c>
      <c r="B14" s="161" t="s">
        <v>206</v>
      </c>
    </row>
    <row r="15" spans="1:2">
      <c r="A15" s="14"/>
      <c r="B15" s="14"/>
    </row>
    <row r="16" spans="1:2">
      <c r="A16" s="14"/>
      <c r="B16" s="14"/>
    </row>
    <row r="17" spans="1:2" ht="32.25" customHeight="1">
      <c r="A17" s="317" t="s">
        <v>417</v>
      </c>
      <c r="B17" s="317"/>
    </row>
    <row r="18" spans="1:2" ht="49.5" customHeight="1">
      <c r="A18" s="317" t="s">
        <v>418</v>
      </c>
      <c r="B18" s="317"/>
    </row>
  </sheetData>
  <mergeCells count="3">
    <mergeCell ref="A1:B2"/>
    <mergeCell ref="A17:B17"/>
    <mergeCell ref="A18:B18"/>
  </mergeCells>
  <pageMargins left="0" right="0" top="0" bottom="0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N9" sqref="N9"/>
    </sheetView>
  </sheetViews>
  <sheetFormatPr defaultRowHeight="15"/>
  <cols>
    <col min="1" max="1" width="27.42578125" bestFit="1" customWidth="1"/>
    <col min="5" max="5" width="54.5703125" customWidth="1"/>
    <col min="8" max="8" width="6" customWidth="1"/>
    <col min="9" max="9" width="8.140625" hidden="1" customWidth="1"/>
    <col min="10" max="10" width="9.140625" hidden="1" customWidth="1"/>
  </cols>
  <sheetData>
    <row r="1" spans="1:10" ht="72.75" customHeight="1">
      <c r="A1" s="291" t="s">
        <v>420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47.25" customHeight="1">
      <c r="A3" s="55" t="s">
        <v>13</v>
      </c>
      <c r="B3" s="447" t="s">
        <v>419</v>
      </c>
      <c r="C3" s="447"/>
      <c r="D3" s="447"/>
      <c r="E3" s="447"/>
      <c r="F3" s="439"/>
      <c r="G3" s="439"/>
      <c r="H3" s="439"/>
      <c r="I3" s="439"/>
      <c r="J3" s="14"/>
    </row>
    <row r="4" spans="1:10">
      <c r="A4" s="57" t="s">
        <v>14</v>
      </c>
      <c r="B4" s="448">
        <v>7453019764</v>
      </c>
      <c r="C4" s="448"/>
      <c r="D4" s="448"/>
      <c r="E4" s="448"/>
      <c r="F4" s="439"/>
      <c r="G4" s="439"/>
      <c r="H4" s="439"/>
      <c r="I4" s="439"/>
      <c r="J4" s="14"/>
    </row>
    <row r="5" spans="1:10">
      <c r="A5" s="57" t="s">
        <v>15</v>
      </c>
      <c r="B5" s="448">
        <v>745301001</v>
      </c>
      <c r="C5" s="448"/>
      <c r="D5" s="448"/>
      <c r="E5" s="448"/>
      <c r="F5" s="439"/>
      <c r="G5" s="439"/>
      <c r="H5" s="439"/>
      <c r="I5" s="439"/>
      <c r="J5" s="14"/>
    </row>
    <row r="6" spans="1:10">
      <c r="A6" s="57" t="s">
        <v>54</v>
      </c>
      <c r="B6" s="448" t="s">
        <v>421</v>
      </c>
      <c r="C6" s="448"/>
      <c r="D6" s="448"/>
      <c r="E6" s="448"/>
      <c r="F6" s="439"/>
      <c r="G6" s="439"/>
      <c r="H6" s="439"/>
      <c r="I6" s="439"/>
      <c r="J6" s="14"/>
    </row>
    <row r="7" spans="1:10">
      <c r="A7" s="57" t="s">
        <v>422</v>
      </c>
      <c r="B7" s="448" t="s">
        <v>184</v>
      </c>
      <c r="C7" s="448"/>
      <c r="D7" s="448"/>
      <c r="E7" s="448"/>
      <c r="F7" s="439"/>
      <c r="G7" s="439"/>
      <c r="H7" s="439"/>
      <c r="I7" s="439"/>
      <c r="J7" s="14"/>
    </row>
    <row r="8" spans="1:10">
      <c r="A8" s="162"/>
      <c r="B8" s="163"/>
      <c r="C8" s="163"/>
      <c r="D8" s="163"/>
      <c r="E8" s="163"/>
      <c r="F8" s="14"/>
      <c r="G8" s="14"/>
      <c r="H8" s="14"/>
      <c r="I8" s="14"/>
      <c r="J8" s="14"/>
    </row>
    <row r="9" spans="1:10" ht="51.75" customHeight="1">
      <c r="A9" s="444" t="s">
        <v>423</v>
      </c>
      <c r="B9" s="445"/>
      <c r="C9" s="445"/>
      <c r="D9" s="445"/>
      <c r="E9" s="445"/>
      <c r="F9" s="446"/>
      <c r="G9" s="446"/>
      <c r="H9" s="446"/>
      <c r="I9" s="446"/>
    </row>
  </sheetData>
  <mergeCells count="7">
    <mergeCell ref="A9:I9"/>
    <mergeCell ref="A1:J1"/>
    <mergeCell ref="B3:I3"/>
    <mergeCell ref="B4:I4"/>
    <mergeCell ref="B5:I5"/>
    <mergeCell ref="B6:I6"/>
    <mergeCell ref="B7:I7"/>
  </mergeCells>
  <pageMargins left="0" right="0" top="0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12" sqref="E12"/>
    </sheetView>
  </sheetViews>
  <sheetFormatPr defaultRowHeight="15"/>
  <cols>
    <col min="1" max="1" width="51.28515625" customWidth="1"/>
    <col min="2" max="2" width="53.140625" customWidth="1"/>
  </cols>
  <sheetData>
    <row r="1" spans="1:2" ht="67.5" customHeight="1">
      <c r="A1" s="449" t="s">
        <v>424</v>
      </c>
      <c r="B1" s="449"/>
    </row>
    <row r="2" spans="1:2" ht="15.75">
      <c r="A2" s="164"/>
      <c r="B2" s="164"/>
    </row>
    <row r="3" spans="1:2" ht="78.75">
      <c r="A3" s="113" t="s">
        <v>13</v>
      </c>
      <c r="B3" s="53" t="s">
        <v>419</v>
      </c>
    </row>
    <row r="4" spans="1:2" ht="15.75">
      <c r="A4" s="110" t="s">
        <v>14</v>
      </c>
      <c r="B4" s="5">
        <v>7453019764</v>
      </c>
    </row>
    <row r="5" spans="1:2" ht="15.75">
      <c r="A5" s="110" t="s">
        <v>15</v>
      </c>
      <c r="B5" s="5">
        <v>745301001</v>
      </c>
    </row>
    <row r="6" spans="1:2" ht="15.75">
      <c r="A6" s="110" t="s">
        <v>422</v>
      </c>
      <c r="B6" s="5" t="s">
        <v>184</v>
      </c>
    </row>
    <row r="7" spans="1:2" ht="15.75">
      <c r="A7" s="165"/>
      <c r="B7" s="165"/>
    </row>
    <row r="8" spans="1:2" ht="47.25">
      <c r="A8" s="115" t="s">
        <v>425</v>
      </c>
      <c r="B8" s="156" t="s">
        <v>426</v>
      </c>
    </row>
    <row r="9" spans="1:2" ht="15.75">
      <c r="A9" s="32" t="s">
        <v>427</v>
      </c>
      <c r="B9" s="113" t="s">
        <v>428</v>
      </c>
    </row>
    <row r="10" spans="1:2" ht="15.75">
      <c r="A10" s="32" t="s">
        <v>429</v>
      </c>
      <c r="B10" s="156" t="s">
        <v>17</v>
      </c>
    </row>
    <row r="11" spans="1:2" ht="15.75">
      <c r="A11" s="32" t="s">
        <v>430</v>
      </c>
      <c r="B11" s="166" t="s">
        <v>431</v>
      </c>
    </row>
    <row r="12" spans="1:2" ht="15.75">
      <c r="A12" s="32" t="s">
        <v>432</v>
      </c>
      <c r="B12" s="155"/>
    </row>
    <row r="13" spans="1:2" ht="15.75">
      <c r="A13" s="109"/>
      <c r="B13" s="109"/>
    </row>
    <row r="14" spans="1:2" ht="27.75" customHeight="1">
      <c r="A14" s="131" t="s">
        <v>433</v>
      </c>
      <c r="B14" s="131"/>
    </row>
    <row r="15" spans="1:2" ht="42.75" customHeight="1">
      <c r="A15" s="450" t="s">
        <v>434</v>
      </c>
      <c r="B15" s="451"/>
    </row>
    <row r="16" spans="1:2" ht="62.25" customHeight="1">
      <c r="A16" s="452" t="s">
        <v>435</v>
      </c>
      <c r="B16" s="453"/>
    </row>
  </sheetData>
  <mergeCells count="3">
    <mergeCell ref="A1:B1"/>
    <mergeCell ref="A15:B15"/>
    <mergeCell ref="A16:B16"/>
  </mergeCells>
  <hyperlinks>
    <hyperlink ref="B11" r:id="rId1"/>
  </hyperlinks>
  <pageMargins left="0" right="0" top="0" bottom="0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16" workbookViewId="0">
      <selection activeCell="C20" sqref="C20"/>
    </sheetView>
  </sheetViews>
  <sheetFormatPr defaultRowHeight="15"/>
  <cols>
    <col min="1" max="1" width="13.5703125" customWidth="1"/>
    <col min="2" max="2" width="15.28515625" customWidth="1"/>
    <col min="3" max="3" width="23" customWidth="1"/>
    <col min="8" max="8" width="16" customWidth="1"/>
  </cols>
  <sheetData>
    <row r="1" spans="1:8" ht="33" customHeight="1">
      <c r="A1" s="232" t="s">
        <v>11</v>
      </c>
      <c r="B1" s="232"/>
      <c r="C1" s="232"/>
      <c r="D1" s="232"/>
      <c r="E1" s="232"/>
      <c r="F1" s="232"/>
      <c r="G1" s="232"/>
      <c r="H1" s="232"/>
    </row>
    <row r="2" spans="1:8" ht="18.75" customHeight="1">
      <c r="A2" s="232"/>
      <c r="B2" s="232"/>
      <c r="C2" s="232"/>
      <c r="D2" s="232"/>
      <c r="E2" s="232"/>
      <c r="F2" s="232"/>
      <c r="G2" s="232"/>
      <c r="H2" s="232"/>
    </row>
    <row r="3" spans="1:8" ht="18.75">
      <c r="A3" s="4"/>
      <c r="B3" s="4"/>
      <c r="C3" s="4"/>
      <c r="D3" s="4"/>
      <c r="E3" s="4"/>
      <c r="F3" s="4"/>
      <c r="G3" s="4"/>
      <c r="H3" s="4"/>
    </row>
    <row r="4" spans="1:8" ht="38.25" customHeight="1">
      <c r="A4" s="233" t="s">
        <v>12</v>
      </c>
      <c r="B4" s="233"/>
      <c r="C4" s="233"/>
      <c r="D4" s="233"/>
      <c r="E4" s="233"/>
      <c r="F4" s="233"/>
      <c r="G4" s="233"/>
      <c r="H4" s="233"/>
    </row>
    <row r="5" spans="1:8" ht="15.75" thickBot="1"/>
    <row r="6" spans="1:8" ht="42.75" customHeight="1" thickTop="1">
      <c r="A6" s="234" t="s">
        <v>13</v>
      </c>
      <c r="B6" s="235"/>
      <c r="C6" s="236" t="s">
        <v>50</v>
      </c>
      <c r="D6" s="237"/>
      <c r="E6" s="237"/>
      <c r="F6" s="237"/>
      <c r="G6" s="237"/>
      <c r="H6" s="238"/>
    </row>
    <row r="7" spans="1:8">
      <c r="A7" s="239" t="s">
        <v>14</v>
      </c>
      <c r="B7" s="240"/>
      <c r="C7" s="241">
        <v>7453019764</v>
      </c>
      <c r="D7" s="241"/>
      <c r="E7" s="241"/>
      <c r="F7" s="241"/>
      <c r="G7" s="241"/>
      <c r="H7" s="242"/>
    </row>
    <row r="8" spans="1:8">
      <c r="A8" s="239" t="s">
        <v>15</v>
      </c>
      <c r="B8" s="240"/>
      <c r="C8" s="241">
        <v>745301001</v>
      </c>
      <c r="D8" s="241"/>
      <c r="E8" s="241"/>
      <c r="F8" s="241"/>
      <c r="G8" s="241"/>
      <c r="H8" s="242"/>
    </row>
    <row r="9" spans="1:8" ht="15.75" thickBot="1">
      <c r="A9" s="243" t="s">
        <v>16</v>
      </c>
      <c r="B9" s="244"/>
      <c r="C9" s="241" t="s">
        <v>17</v>
      </c>
      <c r="D9" s="241"/>
      <c r="E9" s="241"/>
      <c r="F9" s="241"/>
      <c r="G9" s="241"/>
      <c r="H9" s="242"/>
    </row>
    <row r="10" spans="1:8" ht="15.75" thickTop="1">
      <c r="A10" s="245" t="s">
        <v>18</v>
      </c>
      <c r="B10" s="246"/>
      <c r="C10" s="249" t="s">
        <v>437</v>
      </c>
      <c r="D10" s="250"/>
      <c r="E10" s="250"/>
      <c r="F10" s="250"/>
      <c r="G10" s="250"/>
      <c r="H10" s="251"/>
    </row>
    <row r="11" spans="1:8">
      <c r="A11" s="247"/>
      <c r="B11" s="248"/>
      <c r="C11" s="252"/>
      <c r="D11" s="253"/>
      <c r="E11" s="253"/>
      <c r="F11" s="253"/>
      <c r="G11" s="253"/>
      <c r="H11" s="254"/>
    </row>
    <row r="12" spans="1:8">
      <c r="A12" s="247" t="s">
        <v>19</v>
      </c>
      <c r="B12" s="248"/>
      <c r="C12" s="256" t="s">
        <v>20</v>
      </c>
      <c r="D12" s="257"/>
      <c r="E12" s="257"/>
      <c r="F12" s="257"/>
      <c r="G12" s="257"/>
      <c r="H12" s="258"/>
    </row>
    <row r="13" spans="1:8">
      <c r="A13" s="247" t="s">
        <v>21</v>
      </c>
      <c r="B13" s="248"/>
      <c r="C13" s="259" t="s">
        <v>22</v>
      </c>
      <c r="D13" s="259"/>
      <c r="E13" s="259"/>
      <c r="F13" s="259"/>
      <c r="G13" s="259"/>
      <c r="H13" s="260"/>
    </row>
    <row r="14" spans="1:8" ht="15.75" thickBot="1">
      <c r="A14" s="261" t="s">
        <v>23</v>
      </c>
      <c r="B14" s="262"/>
      <c r="C14" s="263" t="s">
        <v>24</v>
      </c>
      <c r="D14" s="263"/>
      <c r="E14" s="263"/>
      <c r="F14" s="263"/>
      <c r="G14" s="263"/>
      <c r="H14" s="264"/>
    </row>
    <row r="15" spans="1:8" ht="60" customHeight="1" thickTop="1" thickBot="1">
      <c r="A15" s="265" t="s">
        <v>438</v>
      </c>
      <c r="B15" s="266"/>
      <c r="C15" s="266"/>
      <c r="D15" s="266"/>
      <c r="E15" s="266"/>
      <c r="F15" s="266"/>
      <c r="G15" s="266"/>
      <c r="H15" s="267"/>
    </row>
    <row r="16" spans="1:8" ht="16.5" thickTop="1" thickBot="1">
      <c r="A16" s="268" t="s">
        <v>25</v>
      </c>
      <c r="B16" s="268"/>
      <c r="C16" s="268" t="s">
        <v>26</v>
      </c>
      <c r="D16" s="268" t="s">
        <v>27</v>
      </c>
      <c r="E16" s="268"/>
      <c r="F16" s="268"/>
      <c r="G16" s="268"/>
      <c r="H16" s="268" t="s">
        <v>28</v>
      </c>
    </row>
    <row r="17" spans="1:8" ht="31.5" thickTop="1" thickBot="1">
      <c r="A17" s="268"/>
      <c r="B17" s="268"/>
      <c r="C17" s="268"/>
      <c r="D17" s="6" t="s">
        <v>29</v>
      </c>
      <c r="E17" s="6" t="s">
        <v>30</v>
      </c>
      <c r="F17" s="6" t="s">
        <v>31</v>
      </c>
      <c r="G17" s="6" t="s">
        <v>32</v>
      </c>
      <c r="H17" s="268"/>
    </row>
    <row r="18" spans="1:8" ht="181.5" customHeight="1" thickTop="1" thickBot="1">
      <c r="A18" s="255" t="s">
        <v>33</v>
      </c>
      <c r="B18" s="7" t="s">
        <v>34</v>
      </c>
      <c r="C18" s="8" t="s">
        <v>439</v>
      </c>
      <c r="D18" s="9"/>
      <c r="E18" s="9"/>
      <c r="F18" s="9"/>
      <c r="G18" s="9"/>
      <c r="H18" s="10"/>
    </row>
    <row r="19" spans="1:8" ht="16.5" thickTop="1" thickBot="1">
      <c r="A19" s="255"/>
      <c r="B19" s="11" t="s">
        <v>35</v>
      </c>
      <c r="C19" s="6"/>
      <c r="D19" s="12"/>
      <c r="E19" s="12"/>
      <c r="F19" s="12"/>
      <c r="G19" s="12"/>
      <c r="H19" s="9"/>
    </row>
    <row r="20" spans="1:8" ht="189" customHeight="1" thickTop="1" thickBot="1">
      <c r="A20" s="269" t="s">
        <v>36</v>
      </c>
      <c r="B20" s="7" t="s">
        <v>34</v>
      </c>
      <c r="C20" s="8" t="s">
        <v>439</v>
      </c>
      <c r="D20" s="12"/>
      <c r="E20" s="12"/>
      <c r="F20" s="12"/>
      <c r="G20" s="12"/>
      <c r="H20" s="9"/>
    </row>
    <row r="21" spans="1:8" ht="31.5" thickTop="1" thickBot="1">
      <c r="A21" s="269"/>
      <c r="B21" s="7" t="s">
        <v>35</v>
      </c>
      <c r="C21" s="6"/>
      <c r="D21" s="12"/>
      <c r="E21" s="12"/>
      <c r="F21" s="12"/>
      <c r="G21" s="12"/>
      <c r="H21" s="9"/>
    </row>
    <row r="22" spans="1:8" ht="16.5" thickTop="1" thickBot="1">
      <c r="A22" s="265" t="s">
        <v>37</v>
      </c>
      <c r="B22" s="266"/>
      <c r="C22" s="266"/>
      <c r="D22" s="266"/>
      <c r="E22" s="266"/>
      <c r="F22" s="266"/>
      <c r="G22" s="266"/>
      <c r="H22" s="267"/>
    </row>
    <row r="23" spans="1:8" ht="40.5" customHeight="1" thickTop="1" thickBot="1">
      <c r="A23" s="255" t="s">
        <v>33</v>
      </c>
      <c r="B23" s="7" t="s">
        <v>38</v>
      </c>
      <c r="C23" s="13"/>
      <c r="D23" s="9"/>
      <c r="E23" s="9"/>
      <c r="F23" s="9"/>
      <c r="G23" s="9"/>
      <c r="H23" s="10"/>
    </row>
    <row r="24" spans="1:8" ht="16.5" thickTop="1" thickBot="1">
      <c r="A24" s="255"/>
      <c r="B24" s="11" t="s">
        <v>39</v>
      </c>
      <c r="C24" s="9"/>
      <c r="D24" s="12"/>
      <c r="E24" s="12"/>
      <c r="F24" s="12"/>
      <c r="G24" s="12"/>
      <c r="H24" s="9"/>
    </row>
    <row r="25" spans="1:8" ht="42" customHeight="1" thickTop="1" thickBot="1">
      <c r="A25" s="269" t="s">
        <v>36</v>
      </c>
      <c r="B25" s="7" t="s">
        <v>38</v>
      </c>
      <c r="C25" s="9"/>
      <c r="D25" s="12"/>
      <c r="E25" s="12"/>
      <c r="F25" s="12"/>
      <c r="G25" s="12"/>
      <c r="H25" s="9"/>
    </row>
    <row r="26" spans="1:8" ht="16.5" thickTop="1" thickBot="1">
      <c r="A26" s="269"/>
      <c r="B26" s="11" t="s">
        <v>39</v>
      </c>
      <c r="C26" s="12"/>
      <c r="D26" s="12"/>
      <c r="E26" s="12"/>
      <c r="F26" s="12"/>
      <c r="G26" s="12"/>
      <c r="H26" s="9"/>
    </row>
    <row r="27" spans="1:8" ht="16.5" thickTop="1" thickBot="1">
      <c r="A27" s="270" t="s">
        <v>40</v>
      </c>
      <c r="B27" s="271"/>
      <c r="C27" s="271"/>
      <c r="D27" s="271"/>
      <c r="E27" s="271"/>
      <c r="F27" s="271"/>
      <c r="G27" s="271"/>
      <c r="H27" s="272"/>
    </row>
    <row r="28" spans="1:8" ht="40.5" customHeight="1" thickTop="1" thickBot="1">
      <c r="A28" s="269" t="s">
        <v>33</v>
      </c>
      <c r="B28" s="7" t="s">
        <v>38</v>
      </c>
      <c r="C28" s="13"/>
      <c r="D28" s="9"/>
      <c r="E28" s="9"/>
      <c r="F28" s="9"/>
      <c r="G28" s="9"/>
      <c r="H28" s="10"/>
    </row>
    <row r="29" spans="1:8" ht="16.5" thickTop="1" thickBot="1">
      <c r="A29" s="269"/>
      <c r="B29" s="11" t="s">
        <v>39</v>
      </c>
      <c r="C29" s="9"/>
      <c r="D29" s="12"/>
      <c r="E29" s="12"/>
      <c r="F29" s="12"/>
      <c r="G29" s="12"/>
      <c r="H29" s="9"/>
    </row>
    <row r="30" spans="1:8" ht="44.25" customHeight="1" thickTop="1" thickBot="1">
      <c r="A30" s="269" t="s">
        <v>36</v>
      </c>
      <c r="B30" s="7" t="s">
        <v>38</v>
      </c>
      <c r="C30" s="9"/>
      <c r="D30" s="12"/>
      <c r="E30" s="12"/>
      <c r="F30" s="12"/>
      <c r="G30" s="12"/>
      <c r="H30" s="9"/>
    </row>
    <row r="31" spans="1:8" ht="16.5" thickTop="1" thickBot="1">
      <c r="A31" s="269"/>
      <c r="B31" s="11" t="s">
        <v>39</v>
      </c>
      <c r="C31" s="12"/>
      <c r="D31" s="12"/>
      <c r="E31" s="12"/>
      <c r="F31" s="12"/>
      <c r="G31" s="12"/>
      <c r="H31" s="9"/>
    </row>
    <row r="32" spans="1:8" ht="16.5" thickTop="1" thickBot="1">
      <c r="A32" s="14"/>
      <c r="B32" s="14"/>
      <c r="C32" s="14"/>
      <c r="D32" s="14"/>
      <c r="E32" s="14"/>
      <c r="F32" s="14"/>
      <c r="G32" s="14"/>
      <c r="H32" s="14"/>
    </row>
    <row r="33" spans="1:8" ht="45.75" customHeight="1" thickTop="1">
      <c r="A33" s="234" t="s">
        <v>13</v>
      </c>
      <c r="B33" s="235"/>
      <c r="C33" s="236" t="s">
        <v>51</v>
      </c>
      <c r="D33" s="237"/>
      <c r="E33" s="237"/>
      <c r="F33" s="237"/>
      <c r="G33" s="237"/>
      <c r="H33" s="238"/>
    </row>
    <row r="34" spans="1:8">
      <c r="A34" s="239" t="s">
        <v>14</v>
      </c>
      <c r="B34" s="240"/>
      <c r="C34" s="241">
        <v>7453019764</v>
      </c>
      <c r="D34" s="241"/>
      <c r="E34" s="241"/>
      <c r="F34" s="241"/>
      <c r="G34" s="241"/>
      <c r="H34" s="242"/>
    </row>
    <row r="35" spans="1:8">
      <c r="A35" s="239" t="s">
        <v>15</v>
      </c>
      <c r="B35" s="240"/>
      <c r="C35" s="241">
        <v>745301001</v>
      </c>
      <c r="D35" s="241"/>
      <c r="E35" s="241"/>
      <c r="F35" s="241"/>
      <c r="G35" s="241"/>
      <c r="H35" s="242"/>
    </row>
    <row r="36" spans="1:8" ht="15.75" thickBot="1">
      <c r="A36" s="243" t="s">
        <v>16</v>
      </c>
      <c r="B36" s="244"/>
      <c r="C36" s="241" t="s">
        <v>17</v>
      </c>
      <c r="D36" s="241"/>
      <c r="E36" s="241"/>
      <c r="F36" s="241"/>
      <c r="G36" s="241"/>
      <c r="H36" s="242"/>
    </row>
    <row r="37" spans="1:8" ht="15.75" thickTop="1">
      <c r="A37" s="245" t="s">
        <v>41</v>
      </c>
      <c r="B37" s="246"/>
      <c r="C37" s="273"/>
      <c r="D37" s="273"/>
      <c r="E37" s="273"/>
      <c r="F37" s="273"/>
      <c r="G37" s="273"/>
      <c r="H37" s="274"/>
    </row>
    <row r="38" spans="1:8">
      <c r="A38" s="247" t="s">
        <v>19</v>
      </c>
      <c r="B38" s="248"/>
      <c r="C38" s="275"/>
      <c r="D38" s="275"/>
      <c r="E38" s="275"/>
      <c r="F38" s="275"/>
      <c r="G38" s="275"/>
      <c r="H38" s="276"/>
    </row>
    <row r="39" spans="1:8">
      <c r="A39" s="247" t="s">
        <v>42</v>
      </c>
      <c r="B39" s="248"/>
      <c r="C39" s="275"/>
      <c r="D39" s="275"/>
      <c r="E39" s="275"/>
      <c r="F39" s="275"/>
      <c r="G39" s="275"/>
      <c r="H39" s="276"/>
    </row>
    <row r="40" spans="1:8" ht="15.75" thickBot="1">
      <c r="A40" s="277" t="s">
        <v>23</v>
      </c>
      <c r="B40" s="278"/>
      <c r="C40" s="279"/>
      <c r="D40" s="279"/>
      <c r="E40" s="279"/>
      <c r="F40" s="279"/>
      <c r="G40" s="279"/>
      <c r="H40" s="280"/>
    </row>
    <row r="41" spans="1:8" ht="16.5" thickTop="1" thickBot="1">
      <c r="A41" s="255" t="s">
        <v>43</v>
      </c>
      <c r="B41" s="255"/>
      <c r="C41" s="281" t="s">
        <v>44</v>
      </c>
      <c r="D41" s="281"/>
      <c r="E41" s="281"/>
      <c r="F41" s="281"/>
      <c r="G41" s="281"/>
      <c r="H41" s="281"/>
    </row>
    <row r="42" spans="1:8" ht="16.5" thickTop="1" thickBot="1">
      <c r="A42" s="14"/>
      <c r="B42" s="14"/>
      <c r="C42" s="14"/>
      <c r="D42" s="14"/>
      <c r="E42" s="14"/>
      <c r="F42" s="14"/>
      <c r="G42" s="14"/>
      <c r="H42" s="14"/>
    </row>
    <row r="43" spans="1:8" ht="47.25" customHeight="1" thickTop="1">
      <c r="A43" s="234" t="s">
        <v>13</v>
      </c>
      <c r="B43" s="235"/>
      <c r="C43" s="236" t="s">
        <v>51</v>
      </c>
      <c r="D43" s="237"/>
      <c r="E43" s="237"/>
      <c r="F43" s="237"/>
      <c r="G43" s="237"/>
      <c r="H43" s="238"/>
    </row>
    <row r="44" spans="1:8">
      <c r="A44" s="239" t="s">
        <v>14</v>
      </c>
      <c r="B44" s="240"/>
      <c r="C44" s="241">
        <v>7453019764</v>
      </c>
      <c r="D44" s="241"/>
      <c r="E44" s="241"/>
      <c r="F44" s="241"/>
      <c r="G44" s="241"/>
      <c r="H44" s="242"/>
    </row>
    <row r="45" spans="1:8">
      <c r="A45" s="239" t="s">
        <v>15</v>
      </c>
      <c r="B45" s="240"/>
      <c r="C45" s="241">
        <v>745301001</v>
      </c>
      <c r="D45" s="241"/>
      <c r="E45" s="241"/>
      <c r="F45" s="241"/>
      <c r="G45" s="241"/>
      <c r="H45" s="242"/>
    </row>
    <row r="46" spans="1:8" ht="15.75" thickBot="1">
      <c r="A46" s="243" t="s">
        <v>16</v>
      </c>
      <c r="B46" s="244"/>
      <c r="C46" s="241" t="s">
        <v>17</v>
      </c>
      <c r="D46" s="241"/>
      <c r="E46" s="241"/>
      <c r="F46" s="241"/>
      <c r="G46" s="241"/>
      <c r="H46" s="242"/>
    </row>
    <row r="47" spans="1:8" ht="15.75" thickTop="1">
      <c r="A47" s="245" t="s">
        <v>45</v>
      </c>
      <c r="B47" s="246"/>
      <c r="C47" s="273"/>
      <c r="D47" s="273"/>
      <c r="E47" s="273"/>
      <c r="F47" s="273"/>
      <c r="G47" s="273"/>
      <c r="H47" s="274"/>
    </row>
    <row r="48" spans="1:8">
      <c r="A48" s="247"/>
      <c r="B48" s="248"/>
      <c r="C48" s="282"/>
      <c r="D48" s="282"/>
      <c r="E48" s="282"/>
      <c r="F48" s="282"/>
      <c r="G48" s="282"/>
      <c r="H48" s="283"/>
    </row>
    <row r="49" spans="1:8">
      <c r="A49" s="247" t="s">
        <v>19</v>
      </c>
      <c r="B49" s="248"/>
      <c r="C49" s="275"/>
      <c r="D49" s="275"/>
      <c r="E49" s="275"/>
      <c r="F49" s="275"/>
      <c r="G49" s="275"/>
      <c r="H49" s="276"/>
    </row>
    <row r="50" spans="1:8">
      <c r="A50" s="247" t="s">
        <v>42</v>
      </c>
      <c r="B50" s="248"/>
      <c r="C50" s="275"/>
      <c r="D50" s="275"/>
      <c r="E50" s="275"/>
      <c r="F50" s="275"/>
      <c r="G50" s="275"/>
      <c r="H50" s="276"/>
    </row>
    <row r="51" spans="1:8" ht="15.75" thickBot="1">
      <c r="A51" s="261" t="s">
        <v>23</v>
      </c>
      <c r="B51" s="262"/>
      <c r="C51" s="285"/>
      <c r="D51" s="285"/>
      <c r="E51" s="285"/>
      <c r="F51" s="285"/>
      <c r="G51" s="285"/>
      <c r="H51" s="286"/>
    </row>
    <row r="52" spans="1:8" ht="16.5" thickTop="1" thickBot="1">
      <c r="A52" s="255" t="s">
        <v>46</v>
      </c>
      <c r="B52" s="255"/>
      <c r="C52" s="265" t="s">
        <v>47</v>
      </c>
      <c r="D52" s="266"/>
      <c r="E52" s="266"/>
      <c r="F52" s="266"/>
      <c r="G52" s="266"/>
      <c r="H52" s="267"/>
    </row>
    <row r="53" spans="1:8" ht="15.75" thickTop="1">
      <c r="A53" s="14"/>
      <c r="B53" s="14"/>
      <c r="C53" s="14"/>
      <c r="D53" s="14"/>
      <c r="E53" s="14"/>
      <c r="F53" s="14"/>
      <c r="G53" s="14"/>
      <c r="H53" s="14"/>
    </row>
    <row r="54" spans="1:8">
      <c r="A54" s="284" t="s">
        <v>48</v>
      </c>
      <c r="B54" s="284"/>
      <c r="C54" s="284"/>
      <c r="D54" s="284"/>
      <c r="E54" s="284"/>
      <c r="F54" s="284"/>
      <c r="G54" s="284"/>
      <c r="H54" s="284"/>
    </row>
    <row r="55" spans="1:8">
      <c r="A55" s="284" t="s">
        <v>49</v>
      </c>
      <c r="B55" s="284"/>
      <c r="C55" s="284"/>
      <c r="D55" s="284"/>
      <c r="E55" s="284"/>
      <c r="F55" s="284"/>
      <c r="G55" s="284"/>
      <c r="H55" s="284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4" workbookViewId="0">
      <selection activeCell="C7" sqref="C7:D7"/>
    </sheetView>
  </sheetViews>
  <sheetFormatPr defaultRowHeight="15"/>
  <cols>
    <col min="1" max="1" width="12.7109375" customWidth="1"/>
    <col min="2" max="2" width="31.7109375" customWidth="1"/>
    <col min="3" max="3" width="22.140625" customWidth="1"/>
    <col min="4" max="4" width="37.85546875" customWidth="1"/>
  </cols>
  <sheetData>
    <row r="1" spans="1:4" ht="42.75" customHeight="1">
      <c r="A1" s="291" t="s">
        <v>52</v>
      </c>
      <c r="B1" s="292"/>
      <c r="C1" s="292"/>
      <c r="D1" s="292"/>
    </row>
    <row r="2" spans="1:4" ht="15.75" thickBot="1">
      <c r="A2" s="14"/>
      <c r="B2" s="14"/>
      <c r="C2" s="14"/>
      <c r="D2" s="14"/>
    </row>
    <row r="3" spans="1:4" ht="54.75" customHeight="1" thickTop="1">
      <c r="A3" s="293" t="s">
        <v>13</v>
      </c>
      <c r="B3" s="294"/>
      <c r="C3" s="236" t="s">
        <v>50</v>
      </c>
      <c r="D3" s="238"/>
    </row>
    <row r="4" spans="1:4">
      <c r="A4" s="287" t="s">
        <v>53</v>
      </c>
      <c r="B4" s="288"/>
      <c r="C4" s="289">
        <v>7453019764</v>
      </c>
      <c r="D4" s="290"/>
    </row>
    <row r="5" spans="1:4">
      <c r="A5" s="287" t="s">
        <v>15</v>
      </c>
      <c r="B5" s="288"/>
      <c r="C5" s="289">
        <v>745301001</v>
      </c>
      <c r="D5" s="290"/>
    </row>
    <row r="6" spans="1:4" ht="15.75" thickBot="1">
      <c r="A6" s="287" t="s">
        <v>54</v>
      </c>
      <c r="B6" s="288"/>
      <c r="C6" s="295" t="s">
        <v>55</v>
      </c>
      <c r="D6" s="296"/>
    </row>
    <row r="7" spans="1:4" ht="46.5" customHeight="1" thickTop="1">
      <c r="A7" s="245" t="s">
        <v>18</v>
      </c>
      <c r="B7" s="246"/>
      <c r="C7" s="297" t="s">
        <v>437</v>
      </c>
      <c r="D7" s="298"/>
    </row>
    <row r="8" spans="1:4" ht="33.75" customHeight="1">
      <c r="A8" s="299" t="s">
        <v>19</v>
      </c>
      <c r="B8" s="300"/>
      <c r="C8" s="301" t="s">
        <v>20</v>
      </c>
      <c r="D8" s="302"/>
    </row>
    <row r="9" spans="1:4">
      <c r="A9" s="287" t="s">
        <v>56</v>
      </c>
      <c r="B9" s="288"/>
      <c r="C9" s="282" t="s">
        <v>22</v>
      </c>
      <c r="D9" s="283"/>
    </row>
    <row r="10" spans="1:4" ht="15.75" thickBot="1">
      <c r="A10" s="303" t="s">
        <v>23</v>
      </c>
      <c r="B10" s="304"/>
      <c r="C10" s="305" t="s">
        <v>24</v>
      </c>
      <c r="D10" s="306"/>
    </row>
    <row r="11" spans="1:4" ht="16.5" thickTop="1" thickBot="1">
      <c r="A11" s="307" t="s">
        <v>57</v>
      </c>
      <c r="B11" s="307"/>
      <c r="C11" s="307" t="s">
        <v>58</v>
      </c>
      <c r="D11" s="307"/>
    </row>
    <row r="12" spans="1:4" ht="16.5" thickTop="1" thickBot="1">
      <c r="A12" s="255" t="s">
        <v>59</v>
      </c>
      <c r="B12" s="255"/>
      <c r="C12" s="308" t="s">
        <v>439</v>
      </c>
      <c r="D12" s="251"/>
    </row>
    <row r="13" spans="1:4" ht="55.5" customHeight="1" thickTop="1" thickBot="1">
      <c r="A13" s="255"/>
      <c r="B13" s="255"/>
      <c r="C13" s="309"/>
      <c r="D13" s="310"/>
    </row>
    <row r="14" spans="1:4" ht="16.5" thickTop="1" thickBot="1">
      <c r="A14" s="14"/>
      <c r="B14" s="14"/>
      <c r="C14" s="14"/>
      <c r="D14" s="14"/>
    </row>
    <row r="15" spans="1:4" ht="60.75" customHeight="1" thickTop="1">
      <c r="A15" s="293" t="s">
        <v>13</v>
      </c>
      <c r="B15" s="294"/>
      <c r="C15" s="236" t="s">
        <v>50</v>
      </c>
      <c r="D15" s="238"/>
    </row>
    <row r="16" spans="1:4">
      <c r="A16" s="287" t="s">
        <v>53</v>
      </c>
      <c r="B16" s="288"/>
      <c r="C16" s="289">
        <v>7453019764</v>
      </c>
      <c r="D16" s="290"/>
    </row>
    <row r="17" spans="1:4">
      <c r="A17" s="287" t="s">
        <v>15</v>
      </c>
      <c r="B17" s="288"/>
      <c r="C17" s="289">
        <v>745301001</v>
      </c>
      <c r="D17" s="290"/>
    </row>
    <row r="18" spans="1:4" ht="18.75" customHeight="1">
      <c r="A18" s="287" t="s">
        <v>54</v>
      </c>
      <c r="B18" s="288"/>
      <c r="C18" s="289" t="s">
        <v>55</v>
      </c>
      <c r="D18" s="311"/>
    </row>
    <row r="19" spans="1:4">
      <c r="A19" s="312" t="s">
        <v>60</v>
      </c>
      <c r="B19" s="313"/>
      <c r="C19" s="314"/>
      <c r="D19" s="315"/>
    </row>
    <row r="20" spans="1:4">
      <c r="A20" s="299" t="s">
        <v>19</v>
      </c>
      <c r="B20" s="300"/>
      <c r="C20" s="282"/>
      <c r="D20" s="283"/>
    </row>
    <row r="21" spans="1:4">
      <c r="A21" s="287" t="s">
        <v>61</v>
      </c>
      <c r="B21" s="288"/>
      <c r="C21" s="282"/>
      <c r="D21" s="283"/>
    </row>
    <row r="22" spans="1:4" ht="15.75" thickBot="1">
      <c r="A22" s="287" t="s">
        <v>23</v>
      </c>
      <c r="B22" s="288"/>
      <c r="C22" s="282"/>
      <c r="D22" s="283"/>
    </row>
    <row r="23" spans="1:4" ht="16.5" thickTop="1" thickBot="1">
      <c r="A23" s="307" t="s">
        <v>57</v>
      </c>
      <c r="B23" s="307"/>
      <c r="C23" s="307" t="s">
        <v>58</v>
      </c>
      <c r="D23" s="307"/>
    </row>
    <row r="24" spans="1:4" ht="16.5" thickTop="1" thickBot="1">
      <c r="A24" s="255" t="s">
        <v>62</v>
      </c>
      <c r="B24" s="255"/>
      <c r="C24" s="308" t="s">
        <v>63</v>
      </c>
      <c r="D24" s="251"/>
    </row>
    <row r="25" spans="1:4" ht="23.25" customHeight="1" thickTop="1" thickBot="1">
      <c r="A25" s="255"/>
      <c r="B25" s="255"/>
      <c r="C25" s="309"/>
      <c r="D25" s="310"/>
    </row>
    <row r="26" spans="1:4" ht="15.75" thickTop="1">
      <c r="A26" s="14"/>
      <c r="B26" s="14"/>
      <c r="C26" s="14"/>
      <c r="D26" s="14"/>
    </row>
    <row r="27" spans="1:4" ht="32.25" customHeight="1">
      <c r="A27" s="284" t="s">
        <v>48</v>
      </c>
      <c r="B27" s="284"/>
      <c r="C27" s="284"/>
      <c r="D27" s="284"/>
    </row>
    <row r="28" spans="1:4" ht="62.25" customHeight="1">
      <c r="A28" s="284" t="s">
        <v>49</v>
      </c>
      <c r="B28" s="284"/>
      <c r="C28" s="284"/>
      <c r="D28" s="284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topLeftCell="A7" workbookViewId="0">
      <selection activeCell="A13" sqref="A13:A17"/>
    </sheetView>
  </sheetViews>
  <sheetFormatPr defaultRowHeight="15"/>
  <cols>
    <col min="1" max="1" width="33.5703125" customWidth="1"/>
    <col min="2" max="2" width="70.7109375" customWidth="1"/>
  </cols>
  <sheetData>
    <row r="1" spans="1:2" ht="48" customHeight="1" thickBot="1">
      <c r="A1" s="316" t="s">
        <v>64</v>
      </c>
      <c r="B1" s="316"/>
    </row>
    <row r="2" spans="1:2" ht="66.75" customHeight="1" thickTop="1">
      <c r="A2" s="15" t="s">
        <v>13</v>
      </c>
      <c r="B2" s="16" t="s">
        <v>50</v>
      </c>
    </row>
    <row r="3" spans="1:2">
      <c r="A3" s="17" t="s">
        <v>14</v>
      </c>
      <c r="B3" s="18">
        <v>7453019764</v>
      </c>
    </row>
    <row r="4" spans="1:2">
      <c r="A4" s="17" t="s">
        <v>15</v>
      </c>
      <c r="B4" s="18">
        <v>745301001</v>
      </c>
    </row>
    <row r="5" spans="1:2" ht="15.75" thickBot="1">
      <c r="A5" s="17" t="s">
        <v>54</v>
      </c>
      <c r="B5" s="18" t="s">
        <v>65</v>
      </c>
    </row>
    <row r="6" spans="1:2" ht="93" customHeight="1" thickTop="1">
      <c r="A6" s="19" t="s">
        <v>66</v>
      </c>
      <c r="B6" s="20"/>
    </row>
    <row r="7" spans="1:2" ht="30">
      <c r="A7" s="21" t="s">
        <v>19</v>
      </c>
      <c r="B7" s="22"/>
    </row>
    <row r="8" spans="1:2" ht="30">
      <c r="A8" s="23" t="s">
        <v>56</v>
      </c>
      <c r="B8" s="22"/>
    </row>
    <row r="9" spans="1:2" ht="15.75" thickBot="1">
      <c r="A9" s="24" t="s">
        <v>23</v>
      </c>
      <c r="B9" s="25"/>
    </row>
    <row r="10" spans="1:2" ht="16.5" thickTop="1" thickBot="1">
      <c r="A10" s="26" t="s">
        <v>57</v>
      </c>
      <c r="B10" s="26" t="s">
        <v>58</v>
      </c>
    </row>
    <row r="11" spans="1:2" ht="61.5" thickTop="1" thickBot="1">
      <c r="A11" s="27" t="s">
        <v>67</v>
      </c>
      <c r="B11" s="28" t="s">
        <v>68</v>
      </c>
    </row>
    <row r="12" spans="1:2" ht="16.5" thickTop="1" thickBot="1">
      <c r="A12" s="14"/>
      <c r="B12" s="14"/>
    </row>
    <row r="13" spans="1:2" ht="61.5" customHeight="1" thickTop="1">
      <c r="A13" s="15" t="s">
        <v>13</v>
      </c>
      <c r="B13" s="16" t="s">
        <v>50</v>
      </c>
    </row>
    <row r="14" spans="1:2">
      <c r="A14" s="17" t="s">
        <v>14</v>
      </c>
      <c r="B14" s="29">
        <v>7453019764</v>
      </c>
    </row>
    <row r="15" spans="1:2">
      <c r="A15" s="17" t="s">
        <v>15</v>
      </c>
      <c r="B15" s="29">
        <v>745301001</v>
      </c>
    </row>
    <row r="16" spans="1:2" ht="15.75" thickBot="1">
      <c r="A16" s="17" t="s">
        <v>54</v>
      </c>
      <c r="B16" s="29" t="s">
        <v>65</v>
      </c>
    </row>
    <row r="17" spans="1:2" ht="75.75" thickTop="1">
      <c r="A17" s="19" t="s">
        <v>69</v>
      </c>
      <c r="B17" s="20"/>
    </row>
    <row r="18" spans="1:2" ht="30">
      <c r="A18" s="21" t="s">
        <v>19</v>
      </c>
      <c r="B18" s="22"/>
    </row>
    <row r="19" spans="1:2" ht="30">
      <c r="A19" s="23" t="s">
        <v>56</v>
      </c>
      <c r="B19" s="22"/>
    </row>
    <row r="20" spans="1:2" ht="15.75" thickBot="1">
      <c r="A20" s="24" t="s">
        <v>23</v>
      </c>
      <c r="B20" s="25"/>
    </row>
    <row r="21" spans="1:2" ht="16.5" thickTop="1" thickBot="1">
      <c r="A21" s="26" t="s">
        <v>57</v>
      </c>
      <c r="B21" s="26" t="s">
        <v>58</v>
      </c>
    </row>
    <row r="22" spans="1:2" ht="46.5" thickTop="1" thickBot="1">
      <c r="A22" s="27" t="s">
        <v>70</v>
      </c>
      <c r="B22" s="30" t="s">
        <v>71</v>
      </c>
    </row>
    <row r="23" spans="1:2" ht="11.25" customHeight="1" thickTop="1">
      <c r="A23" s="14"/>
      <c r="B23" s="14"/>
    </row>
    <row r="24" spans="1:2" ht="38.25" customHeight="1">
      <c r="A24" s="317" t="s">
        <v>48</v>
      </c>
      <c r="B24" s="317"/>
    </row>
    <row r="25" spans="1:2" ht="65.25" customHeight="1">
      <c r="A25" s="317" t="s">
        <v>49</v>
      </c>
      <c r="B25" s="317"/>
    </row>
  </sheetData>
  <mergeCells count="3">
    <mergeCell ref="A1:B1"/>
    <mergeCell ref="A24:B24"/>
    <mergeCell ref="A25:B25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opLeftCell="A43" workbookViewId="0">
      <selection activeCell="J76" sqref="J76"/>
    </sheetView>
  </sheetViews>
  <sheetFormatPr defaultRowHeight="15"/>
  <cols>
    <col min="1" max="1" width="5.5703125" bestFit="1" customWidth="1"/>
    <col min="2" max="2" width="42.28515625" customWidth="1"/>
    <col min="3" max="3" width="12.5703125" customWidth="1"/>
    <col min="6" max="6" width="24.5703125" customWidth="1"/>
  </cols>
  <sheetData>
    <row r="1" spans="1:6" ht="17.25">
      <c r="A1" s="31"/>
      <c r="B1" s="358" t="s">
        <v>187</v>
      </c>
      <c r="C1" s="359"/>
      <c r="D1" s="359"/>
      <c r="E1" s="359"/>
      <c r="F1" s="359"/>
    </row>
    <row r="2" spans="1:6" ht="15.75">
      <c r="A2" s="31"/>
      <c r="B2" s="34"/>
      <c r="C2" s="35"/>
      <c r="D2" s="35"/>
      <c r="E2" s="35"/>
      <c r="F2" s="36"/>
    </row>
    <row r="3" spans="1:6" ht="69" customHeight="1">
      <c r="A3" s="31"/>
      <c r="B3" s="32" t="s">
        <v>13</v>
      </c>
      <c r="C3" s="327" t="s">
        <v>188</v>
      </c>
      <c r="D3" s="328"/>
      <c r="E3" s="328"/>
      <c r="F3" s="330"/>
    </row>
    <row r="4" spans="1:6" ht="15.75">
      <c r="A4" s="31"/>
      <c r="B4" s="32" t="s">
        <v>14</v>
      </c>
      <c r="C4" s="360">
        <v>7453019764</v>
      </c>
      <c r="D4" s="360"/>
      <c r="E4" s="360"/>
      <c r="F4" s="360"/>
    </row>
    <row r="5" spans="1:6" ht="15.75">
      <c r="A5" s="31"/>
      <c r="B5" s="32" t="s">
        <v>15</v>
      </c>
      <c r="C5" s="321">
        <v>745301001</v>
      </c>
      <c r="D5" s="322"/>
      <c r="E5" s="322"/>
      <c r="F5" s="323"/>
    </row>
    <row r="6" spans="1:6" ht="15.75" customHeight="1">
      <c r="A6" s="31"/>
      <c r="B6" s="32" t="s">
        <v>54</v>
      </c>
      <c r="C6" s="324" t="s">
        <v>65</v>
      </c>
      <c r="D6" s="325"/>
      <c r="E6" s="325"/>
      <c r="F6" s="326"/>
    </row>
    <row r="7" spans="1:6" ht="15.75">
      <c r="A7" s="31"/>
      <c r="B7" s="32" t="s">
        <v>72</v>
      </c>
      <c r="C7" s="327" t="s">
        <v>184</v>
      </c>
      <c r="D7" s="328"/>
      <c r="E7" s="328"/>
      <c r="F7" s="329"/>
    </row>
    <row r="8" spans="1:6" ht="47.25">
      <c r="A8" s="31"/>
      <c r="B8" s="33" t="s">
        <v>73</v>
      </c>
      <c r="C8" s="327" t="s">
        <v>74</v>
      </c>
      <c r="D8" s="328"/>
      <c r="E8" s="328"/>
      <c r="F8" s="330"/>
    </row>
    <row r="9" spans="1:6" ht="15.75">
      <c r="A9" s="31"/>
      <c r="B9" s="34"/>
      <c r="C9" s="35"/>
      <c r="D9" s="35"/>
      <c r="E9" s="35"/>
      <c r="F9" s="36"/>
    </row>
    <row r="10" spans="1:6" ht="15.75">
      <c r="A10" s="31"/>
      <c r="B10" s="34"/>
      <c r="C10" s="35"/>
      <c r="D10" s="35"/>
      <c r="E10" s="35"/>
      <c r="F10" s="36"/>
    </row>
    <row r="11" spans="1:6" ht="31.5">
      <c r="A11" s="37" t="s">
        <v>75</v>
      </c>
      <c r="B11" s="38" t="s">
        <v>76</v>
      </c>
      <c r="C11" s="39" t="s">
        <v>77</v>
      </c>
      <c r="D11" s="331" t="s">
        <v>58</v>
      </c>
      <c r="E11" s="319"/>
      <c r="F11" s="320"/>
    </row>
    <row r="12" spans="1:6" ht="15.75">
      <c r="A12" s="37"/>
      <c r="B12" s="38"/>
      <c r="C12" s="39"/>
      <c r="D12" s="318"/>
      <c r="E12" s="319"/>
      <c r="F12" s="320"/>
    </row>
    <row r="13" spans="1:6" ht="31.5">
      <c r="A13" s="37" t="s">
        <v>78</v>
      </c>
      <c r="B13" s="40" t="s">
        <v>79</v>
      </c>
      <c r="C13" s="41" t="s">
        <v>80</v>
      </c>
      <c r="D13" s="318"/>
      <c r="E13" s="319"/>
      <c r="F13" s="320"/>
    </row>
    <row r="14" spans="1:6" ht="15.75">
      <c r="A14" s="42" t="s">
        <v>81</v>
      </c>
      <c r="B14" s="43" t="s">
        <v>82</v>
      </c>
      <c r="C14" s="44" t="s">
        <v>83</v>
      </c>
      <c r="D14" s="318"/>
      <c r="E14" s="319"/>
      <c r="F14" s="320"/>
    </row>
    <row r="15" spans="1:6" ht="15.75">
      <c r="A15" s="42" t="s">
        <v>84</v>
      </c>
      <c r="B15" s="43" t="s">
        <v>85</v>
      </c>
      <c r="C15" s="44" t="s">
        <v>83</v>
      </c>
      <c r="D15" s="318"/>
      <c r="E15" s="319"/>
      <c r="F15" s="320"/>
    </row>
    <row r="16" spans="1:6" ht="15.75">
      <c r="A16" s="42"/>
      <c r="B16" s="45" t="s">
        <v>86</v>
      </c>
      <c r="C16" s="46" t="s">
        <v>87</v>
      </c>
      <c r="D16" s="318"/>
      <c r="E16" s="319"/>
      <c r="F16" s="320"/>
    </row>
    <row r="17" spans="1:6" ht="15.75">
      <c r="A17" s="42"/>
      <c r="B17" s="45" t="s">
        <v>88</v>
      </c>
      <c r="C17" s="46" t="s">
        <v>89</v>
      </c>
      <c r="D17" s="318"/>
      <c r="E17" s="319"/>
      <c r="F17" s="320"/>
    </row>
    <row r="18" spans="1:6" ht="15.75">
      <c r="A18" s="42"/>
      <c r="B18" s="45" t="s">
        <v>90</v>
      </c>
      <c r="C18" s="332"/>
      <c r="D18" s="333"/>
      <c r="E18" s="333"/>
      <c r="F18" s="334"/>
    </row>
    <row r="19" spans="1:6" ht="15.75">
      <c r="A19" s="42" t="s">
        <v>91</v>
      </c>
      <c r="B19" s="43" t="s">
        <v>92</v>
      </c>
      <c r="C19" s="44" t="s">
        <v>83</v>
      </c>
      <c r="D19" s="318"/>
      <c r="E19" s="319"/>
      <c r="F19" s="320"/>
    </row>
    <row r="20" spans="1:6" ht="31.5">
      <c r="A20" s="42"/>
      <c r="B20" s="45" t="s">
        <v>93</v>
      </c>
      <c r="C20" s="46" t="s">
        <v>94</v>
      </c>
      <c r="D20" s="318"/>
      <c r="E20" s="319"/>
      <c r="F20" s="320"/>
    </row>
    <row r="21" spans="1:6" ht="15.75">
      <c r="A21" s="42"/>
      <c r="B21" s="45" t="s">
        <v>88</v>
      </c>
      <c r="C21" s="46" t="s">
        <v>95</v>
      </c>
      <c r="D21" s="318"/>
      <c r="E21" s="319"/>
      <c r="F21" s="320"/>
    </row>
    <row r="22" spans="1:6" ht="15.75">
      <c r="A22" s="42"/>
      <c r="B22" s="45" t="s">
        <v>90</v>
      </c>
      <c r="C22" s="332"/>
      <c r="D22" s="333"/>
      <c r="E22" s="333"/>
      <c r="F22" s="334"/>
    </row>
    <row r="23" spans="1:6" ht="15.75">
      <c r="A23" s="42" t="s">
        <v>96</v>
      </c>
      <c r="B23" s="47" t="s">
        <v>97</v>
      </c>
      <c r="C23" s="44" t="s">
        <v>83</v>
      </c>
      <c r="D23" s="318"/>
      <c r="E23" s="319"/>
      <c r="F23" s="320"/>
    </row>
    <row r="24" spans="1:6" ht="15.75">
      <c r="A24" s="42"/>
      <c r="B24" s="48" t="s">
        <v>98</v>
      </c>
      <c r="C24" s="46" t="s">
        <v>94</v>
      </c>
      <c r="D24" s="318"/>
      <c r="E24" s="319"/>
      <c r="F24" s="320"/>
    </row>
    <row r="25" spans="1:6" ht="15.75">
      <c r="A25" s="42"/>
      <c r="B25" s="48" t="s">
        <v>99</v>
      </c>
      <c r="C25" s="46" t="s">
        <v>95</v>
      </c>
      <c r="D25" s="318"/>
      <c r="E25" s="319"/>
      <c r="F25" s="320"/>
    </row>
    <row r="26" spans="1:6" ht="15.75">
      <c r="A26" s="42"/>
      <c r="B26" s="48" t="s">
        <v>90</v>
      </c>
      <c r="C26" s="332"/>
      <c r="D26" s="333"/>
      <c r="E26" s="333"/>
      <c r="F26" s="334"/>
    </row>
    <row r="27" spans="1:6" ht="15.75">
      <c r="A27" s="42" t="s">
        <v>100</v>
      </c>
      <c r="B27" s="47" t="s">
        <v>101</v>
      </c>
      <c r="C27" s="44" t="s">
        <v>83</v>
      </c>
      <c r="D27" s="318"/>
      <c r="E27" s="319"/>
      <c r="F27" s="320"/>
    </row>
    <row r="28" spans="1:6" ht="15.75">
      <c r="A28" s="42"/>
      <c r="B28" s="48" t="s">
        <v>98</v>
      </c>
      <c r="C28" s="46" t="s">
        <v>94</v>
      </c>
      <c r="D28" s="318"/>
      <c r="E28" s="319"/>
      <c r="F28" s="320"/>
    </row>
    <row r="29" spans="1:6" ht="15.75">
      <c r="A29" s="42"/>
      <c r="B29" s="48" t="s">
        <v>99</v>
      </c>
      <c r="C29" s="46" t="s">
        <v>95</v>
      </c>
      <c r="D29" s="318"/>
      <c r="E29" s="319"/>
      <c r="F29" s="320"/>
    </row>
    <row r="30" spans="1:6" ht="15.75">
      <c r="A30" s="42"/>
      <c r="B30" s="48" t="s">
        <v>90</v>
      </c>
      <c r="C30" s="332"/>
      <c r="D30" s="333"/>
      <c r="E30" s="333"/>
      <c r="F30" s="334"/>
    </row>
    <row r="31" spans="1:6" ht="15.75">
      <c r="A31" s="42" t="s">
        <v>102</v>
      </c>
      <c r="B31" s="43" t="s">
        <v>103</v>
      </c>
      <c r="C31" s="44" t="s">
        <v>83</v>
      </c>
      <c r="D31" s="318"/>
      <c r="E31" s="319"/>
      <c r="F31" s="320"/>
    </row>
    <row r="32" spans="1:6" ht="15.75">
      <c r="A32" s="42"/>
      <c r="B32" s="45" t="s">
        <v>86</v>
      </c>
      <c r="C32" s="46" t="s">
        <v>87</v>
      </c>
      <c r="D32" s="318"/>
      <c r="E32" s="319"/>
      <c r="F32" s="320"/>
    </row>
    <row r="33" spans="1:6" ht="15.75">
      <c r="A33" s="42"/>
      <c r="B33" s="45" t="s">
        <v>88</v>
      </c>
      <c r="C33" s="46" t="s">
        <v>89</v>
      </c>
      <c r="D33" s="318"/>
      <c r="E33" s="319"/>
      <c r="F33" s="320"/>
    </row>
    <row r="34" spans="1:6" ht="15.75">
      <c r="A34" s="42"/>
      <c r="B34" s="45" t="s">
        <v>90</v>
      </c>
      <c r="C34" s="332"/>
      <c r="D34" s="333"/>
      <c r="E34" s="333"/>
      <c r="F34" s="334"/>
    </row>
    <row r="35" spans="1:6" ht="15.75">
      <c r="A35" s="42" t="s">
        <v>104</v>
      </c>
      <c r="B35" s="43" t="s">
        <v>105</v>
      </c>
      <c r="C35" s="44" t="s">
        <v>83</v>
      </c>
      <c r="D35" s="318"/>
      <c r="E35" s="319"/>
      <c r="F35" s="320"/>
    </row>
    <row r="36" spans="1:6" ht="15.75">
      <c r="A36" s="42"/>
      <c r="B36" s="45" t="s">
        <v>86</v>
      </c>
      <c r="C36" s="46" t="s">
        <v>87</v>
      </c>
      <c r="D36" s="318"/>
      <c r="E36" s="319"/>
      <c r="F36" s="320"/>
    </row>
    <row r="37" spans="1:6" ht="15.75">
      <c r="A37" s="42"/>
      <c r="B37" s="45" t="s">
        <v>88</v>
      </c>
      <c r="C37" s="46" t="s">
        <v>89</v>
      </c>
      <c r="D37" s="318"/>
      <c r="E37" s="319"/>
      <c r="F37" s="320"/>
    </row>
    <row r="38" spans="1:6" ht="15.75">
      <c r="A38" s="42"/>
      <c r="B38" s="45" t="s">
        <v>90</v>
      </c>
      <c r="C38" s="332"/>
      <c r="D38" s="333"/>
      <c r="E38" s="333"/>
      <c r="F38" s="334"/>
    </row>
    <row r="39" spans="1:6" ht="15.75">
      <c r="A39" s="49" t="s">
        <v>106</v>
      </c>
      <c r="B39" s="43" t="s">
        <v>107</v>
      </c>
      <c r="C39" s="44" t="s">
        <v>83</v>
      </c>
      <c r="D39" s="318"/>
      <c r="E39" s="319"/>
      <c r="F39" s="320"/>
    </row>
    <row r="40" spans="1:6" ht="15.75">
      <c r="A40" s="42"/>
      <c r="B40" s="45" t="s">
        <v>86</v>
      </c>
      <c r="C40" s="46" t="s">
        <v>87</v>
      </c>
      <c r="D40" s="318"/>
      <c r="E40" s="319"/>
      <c r="F40" s="320"/>
    </row>
    <row r="41" spans="1:6" ht="15.75">
      <c r="A41" s="42"/>
      <c r="B41" s="45" t="s">
        <v>88</v>
      </c>
      <c r="C41" s="46" t="s">
        <v>89</v>
      </c>
      <c r="D41" s="318"/>
      <c r="E41" s="319"/>
      <c r="F41" s="320"/>
    </row>
    <row r="42" spans="1:6" ht="15.75">
      <c r="A42" s="42"/>
      <c r="B42" s="45" t="s">
        <v>90</v>
      </c>
      <c r="C42" s="332"/>
      <c r="D42" s="333"/>
      <c r="E42" s="333"/>
      <c r="F42" s="334"/>
    </row>
    <row r="43" spans="1:6" ht="63">
      <c r="A43" s="37" t="s">
        <v>108</v>
      </c>
      <c r="B43" s="40" t="s">
        <v>109</v>
      </c>
      <c r="C43" s="41" t="s">
        <v>80</v>
      </c>
      <c r="D43" s="338">
        <v>1254.9100000000001</v>
      </c>
      <c r="E43" s="339"/>
      <c r="F43" s="340"/>
    </row>
    <row r="44" spans="1:6" ht="15.75">
      <c r="A44" s="37"/>
      <c r="B44" s="50" t="s">
        <v>110</v>
      </c>
      <c r="C44" s="39" t="s">
        <v>111</v>
      </c>
      <c r="D44" s="341">
        <v>4.97</v>
      </c>
      <c r="E44" s="342"/>
      <c r="F44" s="343"/>
    </row>
    <row r="45" spans="1:6" ht="15.75">
      <c r="A45" s="37"/>
      <c r="B45" s="50" t="s">
        <v>112</v>
      </c>
      <c r="C45" s="39" t="s">
        <v>113</v>
      </c>
      <c r="D45" s="256">
        <v>324.87</v>
      </c>
      <c r="E45" s="344"/>
      <c r="F45" s="345"/>
    </row>
    <row r="46" spans="1:6" ht="47.25">
      <c r="A46" s="37" t="s">
        <v>114</v>
      </c>
      <c r="B46" s="40" t="s">
        <v>115</v>
      </c>
      <c r="C46" s="41" t="s">
        <v>80</v>
      </c>
      <c r="D46" s="318"/>
      <c r="E46" s="346"/>
      <c r="F46" s="347"/>
    </row>
    <row r="47" spans="1:6" ht="31.5">
      <c r="A47" s="37" t="s">
        <v>116</v>
      </c>
      <c r="B47" s="40" t="s">
        <v>117</v>
      </c>
      <c r="C47" s="41" t="s">
        <v>80</v>
      </c>
      <c r="D47" s="318"/>
      <c r="E47" s="346"/>
      <c r="F47" s="347"/>
    </row>
    <row r="48" spans="1:6" ht="47.25">
      <c r="A48" s="37" t="s">
        <v>118</v>
      </c>
      <c r="B48" s="40" t="s">
        <v>119</v>
      </c>
      <c r="C48" s="41" t="s">
        <v>80</v>
      </c>
      <c r="D48" s="335">
        <v>1162.1199999999999</v>
      </c>
      <c r="E48" s="336"/>
      <c r="F48" s="337"/>
    </row>
    <row r="49" spans="1:6" ht="63">
      <c r="A49" s="37" t="s">
        <v>120</v>
      </c>
      <c r="B49" s="40" t="s">
        <v>121</v>
      </c>
      <c r="C49" s="39" t="s">
        <v>80</v>
      </c>
      <c r="D49" s="318">
        <v>27.75</v>
      </c>
      <c r="E49" s="346"/>
      <c r="F49" s="347"/>
    </row>
    <row r="50" spans="1:6" ht="31.5">
      <c r="A50" s="37" t="s">
        <v>122</v>
      </c>
      <c r="B50" s="40" t="s">
        <v>123</v>
      </c>
      <c r="C50" s="39" t="s">
        <v>80</v>
      </c>
      <c r="D50" s="318"/>
      <c r="E50" s="346"/>
      <c r="F50" s="347"/>
    </row>
    <row r="51" spans="1:6" ht="15.75">
      <c r="A51" s="37"/>
      <c r="B51" s="50" t="s">
        <v>124</v>
      </c>
      <c r="C51" s="39"/>
      <c r="D51" s="318"/>
      <c r="E51" s="346"/>
      <c r="F51" s="347"/>
    </row>
    <row r="52" spans="1:6" ht="15.75">
      <c r="A52" s="37"/>
      <c r="B52" s="50" t="s">
        <v>125</v>
      </c>
      <c r="C52" s="39" t="s">
        <v>80</v>
      </c>
      <c r="D52" s="318"/>
      <c r="E52" s="346"/>
      <c r="F52" s="347"/>
    </row>
    <row r="53" spans="1:6" ht="31.5">
      <c r="A53" s="37" t="s">
        <v>126</v>
      </c>
      <c r="B53" s="40" t="s">
        <v>127</v>
      </c>
      <c r="C53" s="39" t="s">
        <v>80</v>
      </c>
      <c r="D53" s="335">
        <v>366.64</v>
      </c>
      <c r="E53" s="336"/>
      <c r="F53" s="337"/>
    </row>
    <row r="54" spans="1:6" ht="15.75">
      <c r="A54" s="37"/>
      <c r="B54" s="50" t="s">
        <v>124</v>
      </c>
      <c r="C54" s="39"/>
      <c r="D54" s="318"/>
      <c r="E54" s="346"/>
      <c r="F54" s="347"/>
    </row>
    <row r="55" spans="1:6" ht="31.5">
      <c r="A55" s="37"/>
      <c r="B55" s="50" t="s">
        <v>128</v>
      </c>
      <c r="C55" s="39" t="s">
        <v>80</v>
      </c>
      <c r="D55" s="318"/>
      <c r="E55" s="346"/>
      <c r="F55" s="347"/>
    </row>
    <row r="56" spans="1:6" ht="47.25">
      <c r="A56" s="37" t="s">
        <v>129</v>
      </c>
      <c r="B56" s="40" t="s">
        <v>130</v>
      </c>
      <c r="C56" s="39" t="s">
        <v>80</v>
      </c>
      <c r="D56" s="318"/>
      <c r="E56" s="346"/>
      <c r="F56" s="347"/>
    </row>
    <row r="57" spans="1:6" ht="78.75">
      <c r="A57" s="37" t="s">
        <v>131</v>
      </c>
      <c r="B57" s="40" t="s">
        <v>132</v>
      </c>
      <c r="C57" s="39" t="s">
        <v>80</v>
      </c>
      <c r="D57" s="335">
        <v>53.04</v>
      </c>
      <c r="E57" s="336"/>
      <c r="F57" s="337"/>
    </row>
    <row r="58" spans="1:6" ht="47.25">
      <c r="A58" s="37" t="s">
        <v>133</v>
      </c>
      <c r="B58" s="40" t="s">
        <v>134</v>
      </c>
      <c r="C58" s="41" t="s">
        <v>80</v>
      </c>
      <c r="D58" s="318"/>
      <c r="E58" s="346"/>
      <c r="F58" s="347"/>
    </row>
    <row r="59" spans="1:6" ht="15.75">
      <c r="A59" s="37" t="s">
        <v>135</v>
      </c>
      <c r="B59" s="40" t="s">
        <v>136</v>
      </c>
      <c r="C59" s="41" t="s">
        <v>80</v>
      </c>
      <c r="D59" s="341">
        <f>SUM(D43:F58)</f>
        <v>3194.2999999999997</v>
      </c>
      <c r="E59" s="342"/>
      <c r="F59" s="343"/>
    </row>
    <row r="60" spans="1:6" ht="15.75">
      <c r="A60" s="37" t="s">
        <v>137</v>
      </c>
      <c r="B60" s="33" t="s">
        <v>138</v>
      </c>
      <c r="C60" s="41" t="s">
        <v>80</v>
      </c>
      <c r="D60" s="318"/>
      <c r="E60" s="346"/>
      <c r="F60" s="347"/>
    </row>
    <row r="61" spans="1:6" ht="15.75">
      <c r="A61" s="37" t="s">
        <v>139</v>
      </c>
      <c r="B61" s="33" t="s">
        <v>140</v>
      </c>
      <c r="C61" s="41" t="s">
        <v>80</v>
      </c>
      <c r="D61" s="351">
        <f>'Расчет выручки'!D17/1000</f>
        <v>2196.5108</v>
      </c>
      <c r="E61" s="352"/>
      <c r="F61" s="353"/>
    </row>
    <row r="62" spans="1:6" ht="15.75">
      <c r="A62" s="37"/>
      <c r="B62" s="33"/>
      <c r="C62" s="41"/>
      <c r="D62" s="318"/>
      <c r="E62" s="346"/>
      <c r="F62" s="347"/>
    </row>
    <row r="63" spans="1:6" ht="15.75">
      <c r="A63" s="37" t="s">
        <v>141</v>
      </c>
      <c r="B63" s="33" t="s">
        <v>142</v>
      </c>
      <c r="C63" s="39" t="s">
        <v>143</v>
      </c>
      <c r="D63" s="256">
        <v>29.659800000000001</v>
      </c>
      <c r="E63" s="344"/>
      <c r="F63" s="345"/>
    </row>
    <row r="64" spans="1:6" ht="15.75">
      <c r="A64" s="37" t="s">
        <v>144</v>
      </c>
      <c r="B64" s="33" t="s">
        <v>145</v>
      </c>
      <c r="C64" s="39" t="s">
        <v>143</v>
      </c>
      <c r="D64" s="256">
        <f>D63</f>
        <v>29.659800000000001</v>
      </c>
      <c r="E64" s="344"/>
      <c r="F64" s="345"/>
    </row>
    <row r="65" spans="1:6" ht="31.5">
      <c r="A65" s="37" t="s">
        <v>146</v>
      </c>
      <c r="B65" s="33" t="s">
        <v>147</v>
      </c>
      <c r="C65" s="39" t="s">
        <v>148</v>
      </c>
      <c r="D65" s="354">
        <v>0</v>
      </c>
      <c r="E65" s="346"/>
      <c r="F65" s="347"/>
    </row>
    <row r="66" spans="1:6" ht="15.75">
      <c r="A66" s="37" t="s">
        <v>149</v>
      </c>
      <c r="B66" s="33" t="s">
        <v>150</v>
      </c>
      <c r="C66" s="39" t="s">
        <v>148</v>
      </c>
      <c r="D66" s="354">
        <v>0</v>
      </c>
      <c r="E66" s="346"/>
      <c r="F66" s="347"/>
    </row>
    <row r="67" spans="1:6" ht="31.5">
      <c r="A67" s="37" t="s">
        <v>151</v>
      </c>
      <c r="B67" s="33" t="s">
        <v>152</v>
      </c>
      <c r="C67" s="39" t="s">
        <v>148</v>
      </c>
      <c r="D67" s="348">
        <f>17.37228+3.0788</f>
        <v>20.451080000000001</v>
      </c>
      <c r="E67" s="362"/>
      <c r="F67" s="363"/>
    </row>
    <row r="68" spans="1:6" ht="15.75">
      <c r="A68" s="37"/>
      <c r="B68" s="50" t="s">
        <v>124</v>
      </c>
      <c r="C68" s="39"/>
      <c r="D68" s="361"/>
      <c r="E68" s="344"/>
      <c r="F68" s="345"/>
    </row>
    <row r="69" spans="1:6" ht="15.75">
      <c r="A69" s="37" t="s">
        <v>153</v>
      </c>
      <c r="B69" s="40" t="s">
        <v>154</v>
      </c>
      <c r="C69" s="39" t="s">
        <v>148</v>
      </c>
      <c r="D69" s="348">
        <f>D67</f>
        <v>20.451080000000001</v>
      </c>
      <c r="E69" s="362"/>
      <c r="F69" s="363"/>
    </row>
    <row r="70" spans="1:6" ht="15.75">
      <c r="A70" s="37" t="s">
        <v>155</v>
      </c>
      <c r="B70" s="40" t="s">
        <v>156</v>
      </c>
      <c r="C70" s="39" t="s">
        <v>148</v>
      </c>
      <c r="D70" s="361"/>
      <c r="E70" s="344"/>
      <c r="F70" s="345"/>
    </row>
    <row r="71" spans="1:6" ht="47.25">
      <c r="A71" s="37" t="s">
        <v>157</v>
      </c>
      <c r="B71" s="33" t="s">
        <v>158</v>
      </c>
      <c r="C71" s="39" t="s">
        <v>159</v>
      </c>
      <c r="D71" s="354">
        <v>0</v>
      </c>
      <c r="E71" s="346"/>
      <c r="F71" s="347"/>
    </row>
    <row r="72" spans="1:6" ht="47.25">
      <c r="A72" s="37" t="s">
        <v>160</v>
      </c>
      <c r="B72" s="33" t="s">
        <v>161</v>
      </c>
      <c r="C72" s="39" t="s">
        <v>162</v>
      </c>
      <c r="D72" s="348">
        <f>(106.6+76.15)/1000</f>
        <v>0.18275</v>
      </c>
      <c r="E72" s="349"/>
      <c r="F72" s="350"/>
    </row>
    <row r="73" spans="1:6" ht="31.5">
      <c r="A73" s="37" t="s">
        <v>163</v>
      </c>
      <c r="B73" s="33" t="s">
        <v>164</v>
      </c>
      <c r="C73" s="39" t="s">
        <v>162</v>
      </c>
      <c r="D73" s="348">
        <f>(561.74+164.45+764.1+1096.3)/1000</f>
        <v>2.5865900000000002</v>
      </c>
      <c r="E73" s="349"/>
      <c r="F73" s="350"/>
    </row>
    <row r="74" spans="1:6" ht="15.75">
      <c r="A74" s="37" t="s">
        <v>165</v>
      </c>
      <c r="B74" s="33" t="s">
        <v>166</v>
      </c>
      <c r="C74" s="39" t="s">
        <v>167</v>
      </c>
      <c r="D74" s="361"/>
      <c r="E74" s="344"/>
      <c r="F74" s="345"/>
    </row>
    <row r="75" spans="1:6" ht="31.5">
      <c r="A75" s="37" t="s">
        <v>168</v>
      </c>
      <c r="B75" s="33" t="s">
        <v>169</v>
      </c>
      <c r="C75" s="41" t="s">
        <v>167</v>
      </c>
      <c r="D75" s="361"/>
      <c r="E75" s="344"/>
      <c r="F75" s="345"/>
    </row>
    <row r="76" spans="1:6" ht="15.75">
      <c r="A76" s="37" t="s">
        <v>170</v>
      </c>
      <c r="B76" s="33" t="s">
        <v>171</v>
      </c>
      <c r="C76" s="41" t="s">
        <v>167</v>
      </c>
      <c r="D76" s="354">
        <v>55</v>
      </c>
      <c r="E76" s="346"/>
      <c r="F76" s="347"/>
    </row>
    <row r="77" spans="1:6" ht="47.25">
      <c r="A77" s="37" t="s">
        <v>172</v>
      </c>
      <c r="B77" s="33" t="s">
        <v>173</v>
      </c>
      <c r="C77" s="41" t="s">
        <v>174</v>
      </c>
      <c r="D77" s="354">
        <v>4</v>
      </c>
      <c r="E77" s="346"/>
      <c r="F77" s="347"/>
    </row>
    <row r="78" spans="1:6" ht="47.25">
      <c r="A78" s="37" t="s">
        <v>175</v>
      </c>
      <c r="B78" s="33" t="s">
        <v>176</v>
      </c>
      <c r="C78" s="41" t="s">
        <v>177</v>
      </c>
      <c r="D78" s="354">
        <v>0</v>
      </c>
      <c r="E78" s="346"/>
      <c r="F78" s="347"/>
    </row>
    <row r="79" spans="1:6" ht="47.25">
      <c r="A79" s="37" t="s">
        <v>178</v>
      </c>
      <c r="B79" s="33" t="s">
        <v>179</v>
      </c>
      <c r="C79" s="41" t="s">
        <v>180</v>
      </c>
      <c r="D79" s="355">
        <f>D45/D67</f>
        <v>15.885224643392915</v>
      </c>
      <c r="E79" s="356"/>
      <c r="F79" s="357"/>
    </row>
    <row r="80" spans="1:6" ht="47.25">
      <c r="A80" s="37" t="s">
        <v>181</v>
      </c>
      <c r="B80" s="33" t="s">
        <v>182</v>
      </c>
      <c r="C80" s="41" t="s">
        <v>183</v>
      </c>
      <c r="D80" s="354">
        <v>0</v>
      </c>
      <c r="E80" s="346"/>
      <c r="F80" s="347"/>
    </row>
  </sheetData>
  <mergeCells count="77">
    <mergeCell ref="D79:F79"/>
    <mergeCell ref="D80:F80"/>
    <mergeCell ref="B1:F1"/>
    <mergeCell ref="C3:F3"/>
    <mergeCell ref="C4:F4"/>
    <mergeCell ref="D73:F73"/>
    <mergeCell ref="D74:F74"/>
    <mergeCell ref="D75:F75"/>
    <mergeCell ref="D76:F76"/>
    <mergeCell ref="D77:F77"/>
    <mergeCell ref="D78:F78"/>
    <mergeCell ref="D67:F67"/>
    <mergeCell ref="D68:F68"/>
    <mergeCell ref="D69:F69"/>
    <mergeCell ref="D70:F70"/>
    <mergeCell ref="D71:F71"/>
    <mergeCell ref="D72:F72"/>
    <mergeCell ref="D61:F61"/>
    <mergeCell ref="D62:F62"/>
    <mergeCell ref="D63:F63"/>
    <mergeCell ref="D64:F64"/>
    <mergeCell ref="D65:F65"/>
    <mergeCell ref="D66:F66"/>
    <mergeCell ref="D60:F60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48:F48"/>
    <mergeCell ref="D37:F37"/>
    <mergeCell ref="C38:F38"/>
    <mergeCell ref="D39:F39"/>
    <mergeCell ref="D40:F40"/>
    <mergeCell ref="D41:F41"/>
    <mergeCell ref="C42:F42"/>
    <mergeCell ref="D43:F43"/>
    <mergeCell ref="D44:F44"/>
    <mergeCell ref="D45:F45"/>
    <mergeCell ref="D46:F46"/>
    <mergeCell ref="D47:F47"/>
    <mergeCell ref="D36:F36"/>
    <mergeCell ref="D25:F25"/>
    <mergeCell ref="C26:F26"/>
    <mergeCell ref="D27:F27"/>
    <mergeCell ref="D28:F28"/>
    <mergeCell ref="D29:F29"/>
    <mergeCell ref="C30:F30"/>
    <mergeCell ref="D31:F31"/>
    <mergeCell ref="D32:F32"/>
    <mergeCell ref="D33:F33"/>
    <mergeCell ref="C34:F34"/>
    <mergeCell ref="D35:F35"/>
    <mergeCell ref="D24:F24"/>
    <mergeCell ref="D13:F13"/>
    <mergeCell ref="D14:F14"/>
    <mergeCell ref="D15:F15"/>
    <mergeCell ref="D16:F16"/>
    <mergeCell ref="D17:F17"/>
    <mergeCell ref="C18:F18"/>
    <mergeCell ref="D19:F19"/>
    <mergeCell ref="D20:F20"/>
    <mergeCell ref="D21:F21"/>
    <mergeCell ref="C22:F22"/>
    <mergeCell ref="D23:F23"/>
    <mergeCell ref="D12:F12"/>
    <mergeCell ref="C5:F5"/>
    <mergeCell ref="C6:F6"/>
    <mergeCell ref="C7:F7"/>
    <mergeCell ref="C8:F8"/>
    <mergeCell ref="D11:F11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topLeftCell="A28" workbookViewId="0">
      <selection activeCell="B19" sqref="B19"/>
    </sheetView>
  </sheetViews>
  <sheetFormatPr defaultRowHeight="15"/>
  <cols>
    <col min="1" max="1" width="33.5703125" customWidth="1"/>
    <col min="2" max="2" width="65.28515625" customWidth="1"/>
  </cols>
  <sheetData>
    <row r="1" spans="1:2" ht="39" customHeight="1">
      <c r="A1" s="291" t="s">
        <v>189</v>
      </c>
      <c r="B1" s="292"/>
    </row>
    <row r="2" spans="1:2" ht="15.75" thickBot="1">
      <c r="A2" s="14"/>
      <c r="B2" s="54"/>
    </row>
    <row r="3" spans="1:2" ht="60.75" customHeight="1" thickTop="1">
      <c r="A3" s="55" t="s">
        <v>13</v>
      </c>
      <c r="B3" s="56" t="s">
        <v>50</v>
      </c>
    </row>
    <row r="4" spans="1:2">
      <c r="A4" s="57" t="s">
        <v>190</v>
      </c>
      <c r="B4" s="58">
        <v>7453019764</v>
      </c>
    </row>
    <row r="5" spans="1:2">
      <c r="A5" s="57" t="s">
        <v>15</v>
      </c>
      <c r="B5" s="58">
        <v>745301001</v>
      </c>
    </row>
    <row r="6" spans="1:2">
      <c r="A6" s="57" t="s">
        <v>54</v>
      </c>
      <c r="B6" s="58" t="s">
        <v>65</v>
      </c>
    </row>
    <row r="7" spans="1:2" ht="15.75" thickBot="1">
      <c r="A7" s="57" t="s">
        <v>191</v>
      </c>
      <c r="B7" s="59" t="s">
        <v>239</v>
      </c>
    </row>
    <row r="8" spans="1:2" ht="16.5" thickTop="1" thickBot="1">
      <c r="A8" s="60" t="s">
        <v>76</v>
      </c>
      <c r="B8" s="61" t="s">
        <v>58</v>
      </c>
    </row>
    <row r="9" spans="1:2" ht="46.5" thickTop="1" thickBot="1">
      <c r="A9" s="62" t="s">
        <v>192</v>
      </c>
      <c r="B9" s="63" t="s">
        <v>193</v>
      </c>
    </row>
    <row r="10" spans="1:2" ht="29.25" customHeight="1" thickTop="1" thickBot="1">
      <c r="A10" s="62" t="s">
        <v>194</v>
      </c>
      <c r="B10" s="73">
        <v>2196.5100000000002</v>
      </c>
    </row>
    <row r="11" spans="1:2" ht="29.25" customHeight="1" thickTop="1">
      <c r="A11" s="64" t="s">
        <v>195</v>
      </c>
      <c r="B11" s="167">
        <f>B12+B19+B20+B23+B26</f>
        <v>1609.5499999999997</v>
      </c>
    </row>
    <row r="12" spans="1:2" ht="30">
      <c r="A12" s="65" t="s">
        <v>196</v>
      </c>
      <c r="B12" s="168">
        <v>0</v>
      </c>
    </row>
    <row r="13" spans="1:2" ht="30">
      <c r="A13" s="65" t="s">
        <v>197</v>
      </c>
      <c r="B13" s="169"/>
    </row>
    <row r="14" spans="1:2" ht="88.5" customHeight="1">
      <c r="A14" s="65" t="s">
        <v>198</v>
      </c>
      <c r="B14" s="169">
        <v>1254.90714</v>
      </c>
    </row>
    <row r="15" spans="1:2" ht="30">
      <c r="A15" s="66" t="s">
        <v>199</v>
      </c>
      <c r="B15" s="169"/>
    </row>
    <row r="16" spans="1:2" ht="30">
      <c r="A16" s="66" t="s">
        <v>200</v>
      </c>
      <c r="B16" s="169"/>
    </row>
    <row r="17" spans="1:2" ht="45">
      <c r="A17" s="65" t="s">
        <v>201</v>
      </c>
      <c r="B17" s="169"/>
    </row>
    <row r="18" spans="1:2" ht="45">
      <c r="A18" s="65" t="s">
        <v>202</v>
      </c>
      <c r="B18" s="169"/>
    </row>
    <row r="19" spans="1:2" ht="60">
      <c r="A19" s="65" t="s">
        <v>203</v>
      </c>
      <c r="B19" s="169">
        <v>1162.1199999999999</v>
      </c>
    </row>
    <row r="20" spans="1:2" ht="75">
      <c r="A20" s="65" t="s">
        <v>204</v>
      </c>
      <c r="B20" s="169">
        <v>27.75</v>
      </c>
    </row>
    <row r="21" spans="1:2" ht="45">
      <c r="A21" s="65" t="s">
        <v>205</v>
      </c>
      <c r="B21" s="169"/>
    </row>
    <row r="22" spans="1:2" ht="45">
      <c r="A22" s="67" t="s">
        <v>128</v>
      </c>
      <c r="B22" s="169" t="s">
        <v>206</v>
      </c>
    </row>
    <row r="23" spans="1:2" ht="45">
      <c r="A23" s="65" t="s">
        <v>207</v>
      </c>
      <c r="B23" s="169">
        <v>366.64</v>
      </c>
    </row>
    <row r="24" spans="1:2" ht="45">
      <c r="A24" s="67" t="s">
        <v>208</v>
      </c>
      <c r="B24" s="169" t="s">
        <v>206</v>
      </c>
    </row>
    <row r="25" spans="1:2" ht="60">
      <c r="A25" s="65" t="s">
        <v>209</v>
      </c>
      <c r="B25" s="169" t="s">
        <v>206</v>
      </c>
    </row>
    <row r="26" spans="1:2" ht="93" thickBot="1">
      <c r="A26" s="68" t="s">
        <v>210</v>
      </c>
      <c r="B26" s="69">
        <v>53.04</v>
      </c>
    </row>
    <row r="27" spans="1:2" ht="31.5" thickTop="1" thickBot="1">
      <c r="A27" s="70" t="s">
        <v>211</v>
      </c>
      <c r="B27" s="71"/>
    </row>
    <row r="28" spans="1:2" ht="30.75" thickTop="1">
      <c r="A28" s="64" t="s">
        <v>212</v>
      </c>
      <c r="B28" s="72"/>
    </row>
    <row r="29" spans="1:2" ht="120.75" thickBot="1">
      <c r="A29" s="68" t="s">
        <v>213</v>
      </c>
      <c r="B29" s="69" t="s">
        <v>214</v>
      </c>
    </row>
    <row r="30" spans="1:2" ht="45.75" thickTop="1">
      <c r="A30" s="64" t="s">
        <v>215</v>
      </c>
      <c r="B30" s="72"/>
    </row>
    <row r="31" spans="1:2" ht="30.75" thickBot="1">
      <c r="A31" s="68" t="s">
        <v>216</v>
      </c>
      <c r="B31" s="69"/>
    </row>
    <row r="32" spans="1:2" ht="76.5" thickTop="1" thickBot="1">
      <c r="A32" s="62" t="s">
        <v>217</v>
      </c>
      <c r="B32" s="73" t="s">
        <v>218</v>
      </c>
    </row>
    <row r="33" spans="1:2" ht="31.5" thickTop="1" thickBot="1">
      <c r="A33" s="62" t="s">
        <v>219</v>
      </c>
      <c r="B33" s="73">
        <v>29.659800000000001</v>
      </c>
    </row>
    <row r="34" spans="1:2" ht="31.5" thickTop="1" thickBot="1">
      <c r="A34" s="62" t="s">
        <v>220</v>
      </c>
      <c r="B34" s="73">
        <f>B33</f>
        <v>29.659800000000001</v>
      </c>
    </row>
    <row r="35" spans="1:2" ht="31.5" thickTop="1" thickBot="1">
      <c r="A35" s="62" t="s">
        <v>221</v>
      </c>
      <c r="B35" s="73" t="s">
        <v>206</v>
      </c>
    </row>
    <row r="36" spans="1:2" ht="31.5" thickTop="1" thickBot="1">
      <c r="A36" s="62" t="s">
        <v>222</v>
      </c>
      <c r="B36" s="73"/>
    </row>
    <row r="37" spans="1:2" ht="45.75" thickTop="1">
      <c r="A37" s="64" t="s">
        <v>240</v>
      </c>
      <c r="B37" s="72">
        <f>B38+B39</f>
        <v>24.638999999999999</v>
      </c>
    </row>
    <row r="38" spans="1:2" ht="30">
      <c r="A38" s="65" t="s">
        <v>223</v>
      </c>
      <c r="B38" s="169">
        <f>1.118+1.127+0.909+0.095+0.94</f>
        <v>4.1890000000000001</v>
      </c>
    </row>
    <row r="39" spans="1:2" ht="45.75" thickBot="1">
      <c r="A39" s="68" t="s">
        <v>224</v>
      </c>
      <c r="B39" s="170">
        <f>17.372+3.078</f>
        <v>20.45</v>
      </c>
    </row>
    <row r="40" spans="1:2" ht="46.5" thickTop="1" thickBot="1">
      <c r="A40" s="62" t="s">
        <v>225</v>
      </c>
      <c r="B40" s="73"/>
    </row>
    <row r="41" spans="1:2" ht="46.5" thickTop="1" thickBot="1">
      <c r="A41" s="62" t="s">
        <v>226</v>
      </c>
      <c r="B41" s="171">
        <f>182.75/1000</f>
        <v>0.18275</v>
      </c>
    </row>
    <row r="42" spans="1:2" ht="46.5" thickTop="1" thickBot="1">
      <c r="A42" s="62" t="s">
        <v>227</v>
      </c>
      <c r="B42" s="171">
        <f>2586.59/1000</f>
        <v>2.5865900000000002</v>
      </c>
    </row>
    <row r="43" spans="1:2" ht="31.5" thickTop="1" thickBot="1">
      <c r="A43" s="62" t="s">
        <v>228</v>
      </c>
      <c r="B43" s="73">
        <v>2</v>
      </c>
    </row>
    <row r="44" spans="1:2" ht="31.5" thickTop="1" thickBot="1">
      <c r="A44" s="62" t="s">
        <v>229</v>
      </c>
      <c r="B44" s="73">
        <v>1</v>
      </c>
    </row>
    <row r="45" spans="1:2" ht="31.5" thickTop="1" thickBot="1">
      <c r="A45" s="62" t="s">
        <v>230</v>
      </c>
      <c r="B45" s="73">
        <v>55</v>
      </c>
    </row>
    <row r="46" spans="1:2" ht="46.5" thickTop="1" thickBot="1">
      <c r="A46" s="62" t="s">
        <v>231</v>
      </c>
      <c r="B46" s="73">
        <v>4</v>
      </c>
    </row>
    <row r="47" spans="1:2" ht="61.5" thickTop="1" thickBot="1">
      <c r="A47" s="62" t="s">
        <v>232</v>
      </c>
      <c r="B47" s="73" t="s">
        <v>206</v>
      </c>
    </row>
    <row r="48" spans="1:2" ht="76.5" thickTop="1" thickBot="1">
      <c r="A48" s="62" t="s">
        <v>233</v>
      </c>
      <c r="B48" s="73">
        <v>15.89</v>
      </c>
    </row>
    <row r="49" spans="1:2" ht="61.5" thickTop="1" thickBot="1">
      <c r="A49" s="62" t="s">
        <v>234</v>
      </c>
      <c r="B49" s="73" t="s">
        <v>206</v>
      </c>
    </row>
    <row r="50" spans="1:2" ht="15.75" thickTop="1">
      <c r="A50" s="14"/>
      <c r="B50" s="54"/>
    </row>
    <row r="51" spans="1:2" ht="33" customHeight="1">
      <c r="A51" s="317" t="s">
        <v>235</v>
      </c>
      <c r="B51" s="317"/>
    </row>
    <row r="52" spans="1:2" ht="31.5" customHeight="1">
      <c r="A52" s="364" t="s">
        <v>236</v>
      </c>
      <c r="B52" s="364"/>
    </row>
    <row r="53" spans="1:2" ht="111" customHeight="1">
      <c r="A53" s="365" t="s">
        <v>237</v>
      </c>
      <c r="B53" s="365"/>
    </row>
    <row r="54" spans="1:2" ht="35.25" customHeight="1">
      <c r="A54" s="365" t="s">
        <v>238</v>
      </c>
      <c r="B54" s="365"/>
    </row>
  </sheetData>
  <mergeCells count="5">
    <mergeCell ref="A1:B1"/>
    <mergeCell ref="A51:B51"/>
    <mergeCell ref="A52:B52"/>
    <mergeCell ref="A53:B53"/>
    <mergeCell ref="A54:B54"/>
  </mergeCells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9"/>
  <sheetViews>
    <sheetView topLeftCell="A67" workbookViewId="0">
      <selection activeCell="I85" sqref="I85"/>
    </sheetView>
  </sheetViews>
  <sheetFormatPr defaultRowHeight="15"/>
  <cols>
    <col min="1" max="1" width="36" customWidth="1"/>
    <col min="2" max="2" width="65.42578125" customWidth="1"/>
  </cols>
  <sheetData>
    <row r="1" spans="1:2" ht="49.5" customHeight="1" thickBot="1">
      <c r="A1" s="291" t="s">
        <v>241</v>
      </c>
      <c r="B1" s="292"/>
    </row>
    <row r="2" spans="1:2" ht="63.75" customHeight="1" thickTop="1">
      <c r="A2" s="55" t="s">
        <v>13</v>
      </c>
      <c r="B2" s="74" t="s">
        <v>50</v>
      </c>
    </row>
    <row r="3" spans="1:2">
      <c r="A3" s="57" t="s">
        <v>14</v>
      </c>
      <c r="B3" s="18">
        <v>7453019764</v>
      </c>
    </row>
    <row r="4" spans="1:2">
      <c r="A4" s="57" t="s">
        <v>15</v>
      </c>
      <c r="B4" s="18">
        <v>745301001</v>
      </c>
    </row>
    <row r="5" spans="1:2">
      <c r="A5" s="57" t="s">
        <v>54</v>
      </c>
      <c r="B5" s="18" t="s">
        <v>65</v>
      </c>
    </row>
    <row r="6" spans="1:2" ht="15.75" thickBot="1">
      <c r="A6" s="57" t="s">
        <v>191</v>
      </c>
      <c r="B6" s="52" t="s">
        <v>239</v>
      </c>
    </row>
    <row r="7" spans="1:2" ht="16.5" thickTop="1" thickBot="1">
      <c r="A7" s="60" t="s">
        <v>76</v>
      </c>
      <c r="B7" s="75" t="s">
        <v>58</v>
      </c>
    </row>
    <row r="8" spans="1:2" ht="30.75" thickTop="1">
      <c r="A8" s="76" t="s">
        <v>242</v>
      </c>
      <c r="B8" s="85">
        <f>B79</f>
        <v>1607.0513000000001</v>
      </c>
    </row>
    <row r="9" spans="1:2">
      <c r="A9" s="76" t="s">
        <v>85</v>
      </c>
      <c r="B9" s="77"/>
    </row>
    <row r="10" spans="1:2">
      <c r="A10" s="78" t="s">
        <v>243</v>
      </c>
      <c r="B10" s="77"/>
    </row>
    <row r="11" spans="1:2">
      <c r="A11" s="78" t="s">
        <v>244</v>
      </c>
      <c r="B11" s="77"/>
    </row>
    <row r="12" spans="1:2">
      <c r="A12" s="78" t="s">
        <v>245</v>
      </c>
      <c r="B12" s="77"/>
    </row>
    <row r="13" spans="1:2">
      <c r="A13" s="78" t="s">
        <v>90</v>
      </c>
      <c r="B13" s="77"/>
    </row>
    <row r="14" spans="1:2">
      <c r="A14" s="76" t="s">
        <v>246</v>
      </c>
      <c r="B14" s="77"/>
    </row>
    <row r="15" spans="1:2" ht="30">
      <c r="A15" s="78" t="s">
        <v>247</v>
      </c>
      <c r="B15" s="77"/>
    </row>
    <row r="16" spans="1:2" ht="45">
      <c r="A16" s="78" t="s">
        <v>248</v>
      </c>
      <c r="B16" s="77"/>
    </row>
    <row r="17" spans="1:2">
      <c r="A17" s="78" t="s">
        <v>249</v>
      </c>
      <c r="B17" s="77"/>
    </row>
    <row r="18" spans="1:2">
      <c r="A18" s="78" t="s">
        <v>90</v>
      </c>
      <c r="B18" s="77"/>
    </row>
    <row r="19" spans="1:2">
      <c r="A19" s="79" t="s">
        <v>97</v>
      </c>
      <c r="B19" s="80"/>
    </row>
    <row r="20" spans="1:2" ht="31.5" customHeight="1">
      <c r="A20" s="78" t="s">
        <v>250</v>
      </c>
      <c r="B20" s="80"/>
    </row>
    <row r="21" spans="1:2">
      <c r="A21" s="78" t="s">
        <v>251</v>
      </c>
      <c r="B21" s="77"/>
    </row>
    <row r="22" spans="1:2">
      <c r="A22" s="78" t="s">
        <v>249</v>
      </c>
      <c r="B22" s="80"/>
    </row>
    <row r="23" spans="1:2">
      <c r="A23" s="78" t="s">
        <v>90</v>
      </c>
      <c r="B23" s="77"/>
    </row>
    <row r="24" spans="1:2">
      <c r="A24" s="79" t="s">
        <v>101</v>
      </c>
      <c r="B24" s="77"/>
    </row>
    <row r="25" spans="1:2" ht="45">
      <c r="A25" s="78" t="s">
        <v>252</v>
      </c>
      <c r="B25" s="77"/>
    </row>
    <row r="26" spans="1:2" ht="30">
      <c r="A26" s="78" t="s">
        <v>253</v>
      </c>
      <c r="B26" s="77"/>
    </row>
    <row r="27" spans="1:2">
      <c r="A27" s="78" t="s">
        <v>249</v>
      </c>
      <c r="B27" s="77"/>
    </row>
    <row r="28" spans="1:2">
      <c r="A28" s="78" t="s">
        <v>90</v>
      </c>
      <c r="B28" s="77"/>
    </row>
    <row r="29" spans="1:2">
      <c r="A29" s="76" t="s">
        <v>103</v>
      </c>
      <c r="B29" s="77"/>
    </row>
    <row r="30" spans="1:2" ht="30">
      <c r="A30" s="78" t="s">
        <v>254</v>
      </c>
      <c r="B30" s="77"/>
    </row>
    <row r="31" spans="1:2" ht="30">
      <c r="A31" s="78" t="s">
        <v>253</v>
      </c>
      <c r="B31" s="77"/>
    </row>
    <row r="32" spans="1:2">
      <c r="A32" s="78" t="s">
        <v>255</v>
      </c>
      <c r="B32" s="77"/>
    </row>
    <row r="33" spans="1:2">
      <c r="A33" s="78" t="s">
        <v>90</v>
      </c>
      <c r="B33" s="77"/>
    </row>
    <row r="34" spans="1:2">
      <c r="A34" s="76" t="s">
        <v>105</v>
      </c>
      <c r="B34" s="77"/>
    </row>
    <row r="35" spans="1:2">
      <c r="A35" s="78" t="s">
        <v>256</v>
      </c>
      <c r="B35" s="77"/>
    </row>
    <row r="36" spans="1:2" ht="30">
      <c r="A36" s="78" t="s">
        <v>257</v>
      </c>
      <c r="B36" s="77"/>
    </row>
    <row r="37" spans="1:2">
      <c r="A37" s="78" t="s">
        <v>258</v>
      </c>
      <c r="B37" s="77"/>
    </row>
    <row r="38" spans="1:2">
      <c r="A38" s="78" t="s">
        <v>90</v>
      </c>
      <c r="B38" s="77"/>
    </row>
    <row r="39" spans="1:2">
      <c r="A39" s="76" t="s">
        <v>259</v>
      </c>
      <c r="B39" s="77"/>
    </row>
    <row r="40" spans="1:2">
      <c r="A40" s="78" t="s">
        <v>260</v>
      </c>
      <c r="B40" s="77"/>
    </row>
    <row r="41" spans="1:2" ht="30">
      <c r="A41" s="78" t="s">
        <v>257</v>
      </c>
      <c r="B41" s="77"/>
    </row>
    <row r="42" spans="1:2">
      <c r="A42" s="78" t="s">
        <v>258</v>
      </c>
      <c r="B42" s="77"/>
    </row>
    <row r="43" spans="1:2">
      <c r="A43" s="78" t="s">
        <v>90</v>
      </c>
      <c r="B43" s="77"/>
    </row>
    <row r="44" spans="1:2">
      <c r="A44" s="76" t="s">
        <v>261</v>
      </c>
      <c r="B44" s="77"/>
    </row>
    <row r="45" spans="1:2" ht="30">
      <c r="A45" s="78" t="s">
        <v>262</v>
      </c>
      <c r="B45" s="77"/>
    </row>
    <row r="46" spans="1:2" ht="30">
      <c r="A46" s="78" t="s">
        <v>257</v>
      </c>
      <c r="B46" s="77"/>
    </row>
    <row r="47" spans="1:2">
      <c r="A47" s="78" t="s">
        <v>258</v>
      </c>
      <c r="B47" s="77"/>
    </row>
    <row r="48" spans="1:2">
      <c r="A48" s="78" t="s">
        <v>90</v>
      </c>
      <c r="B48" s="77"/>
    </row>
    <row r="49" spans="1:2">
      <c r="A49" s="76" t="s">
        <v>263</v>
      </c>
      <c r="B49" s="77"/>
    </row>
    <row r="50" spans="1:2">
      <c r="A50" s="78" t="s">
        <v>264</v>
      </c>
      <c r="B50" s="77"/>
    </row>
    <row r="51" spans="1:2" ht="30">
      <c r="A51" s="78" t="s">
        <v>257</v>
      </c>
      <c r="B51" s="77"/>
    </row>
    <row r="52" spans="1:2">
      <c r="A52" s="78" t="s">
        <v>258</v>
      </c>
      <c r="B52" s="77"/>
    </row>
    <row r="53" spans="1:2">
      <c r="A53" s="78" t="s">
        <v>90</v>
      </c>
      <c r="B53" s="77"/>
    </row>
    <row r="54" spans="1:2">
      <c r="A54" s="76" t="s">
        <v>265</v>
      </c>
      <c r="B54" s="77"/>
    </row>
    <row r="55" spans="1:2">
      <c r="A55" s="78" t="s">
        <v>266</v>
      </c>
      <c r="B55" s="77"/>
    </row>
    <row r="56" spans="1:2" ht="30">
      <c r="A56" s="78" t="s">
        <v>257</v>
      </c>
      <c r="B56" s="77"/>
    </row>
    <row r="57" spans="1:2">
      <c r="A57" s="78" t="s">
        <v>258</v>
      </c>
      <c r="B57" s="77"/>
    </row>
    <row r="58" spans="1:2">
      <c r="A58" s="78" t="s">
        <v>90</v>
      </c>
      <c r="B58" s="77"/>
    </row>
    <row r="59" spans="1:2">
      <c r="A59" s="76" t="s">
        <v>267</v>
      </c>
      <c r="B59" s="77"/>
    </row>
    <row r="60" spans="1:2">
      <c r="A60" s="78" t="s">
        <v>268</v>
      </c>
      <c r="B60" s="77"/>
    </row>
    <row r="61" spans="1:2" ht="30">
      <c r="A61" s="78" t="s">
        <v>257</v>
      </c>
      <c r="B61" s="77"/>
    </row>
    <row r="62" spans="1:2">
      <c r="A62" s="78" t="s">
        <v>258</v>
      </c>
      <c r="B62" s="77"/>
    </row>
    <row r="63" spans="1:2">
      <c r="A63" s="78" t="s">
        <v>90</v>
      </c>
      <c r="B63" s="77"/>
    </row>
    <row r="64" spans="1:2">
      <c r="A64" s="76" t="s">
        <v>269</v>
      </c>
      <c r="B64" s="77"/>
    </row>
    <row r="65" spans="1:2">
      <c r="A65" s="78" t="s">
        <v>270</v>
      </c>
      <c r="B65" s="77"/>
    </row>
    <row r="66" spans="1:2" ht="30">
      <c r="A66" s="78" t="s">
        <v>257</v>
      </c>
      <c r="B66" s="77"/>
    </row>
    <row r="67" spans="1:2">
      <c r="A67" s="78" t="s">
        <v>258</v>
      </c>
      <c r="B67" s="77"/>
    </row>
    <row r="68" spans="1:2">
      <c r="A68" s="78" t="s">
        <v>90</v>
      </c>
      <c r="B68" s="77"/>
    </row>
    <row r="69" spans="1:2">
      <c r="A69" s="76" t="s">
        <v>271</v>
      </c>
      <c r="B69" s="77"/>
    </row>
    <row r="70" spans="1:2">
      <c r="A70" s="78" t="s">
        <v>272</v>
      </c>
      <c r="B70" s="77"/>
    </row>
    <row r="71" spans="1:2" ht="30">
      <c r="A71" s="78" t="s">
        <v>257</v>
      </c>
      <c r="B71" s="77"/>
    </row>
    <row r="72" spans="1:2">
      <c r="A72" s="78" t="s">
        <v>258</v>
      </c>
      <c r="B72" s="77"/>
    </row>
    <row r="73" spans="1:2">
      <c r="A73" s="78" t="s">
        <v>90</v>
      </c>
      <c r="B73" s="77"/>
    </row>
    <row r="74" spans="1:2">
      <c r="A74" s="76" t="s">
        <v>273</v>
      </c>
      <c r="B74" s="77"/>
    </row>
    <row r="75" spans="1:2" ht="30">
      <c r="A75" s="78" t="s">
        <v>274</v>
      </c>
      <c r="B75" s="77"/>
    </row>
    <row r="76" spans="1:2" ht="30">
      <c r="A76" s="78" t="s">
        <v>257</v>
      </c>
      <c r="B76" s="77"/>
    </row>
    <row r="77" spans="1:2">
      <c r="A77" s="78" t="s">
        <v>258</v>
      </c>
      <c r="B77" s="77"/>
    </row>
    <row r="78" spans="1:2">
      <c r="A78" s="78" t="s">
        <v>90</v>
      </c>
      <c r="B78" s="77"/>
    </row>
    <row r="79" spans="1:2" ht="30">
      <c r="A79" s="76" t="s">
        <v>275</v>
      </c>
      <c r="B79" s="172">
        <f>B80</f>
        <v>1607.0513000000001</v>
      </c>
    </row>
    <row r="80" spans="1:2" ht="30">
      <c r="A80" s="78" t="s">
        <v>276</v>
      </c>
      <c r="B80" s="173">
        <v>1607.0513000000001</v>
      </c>
    </row>
    <row r="81" spans="1:2">
      <c r="A81" s="78" t="s">
        <v>90</v>
      </c>
      <c r="B81" s="174" t="s">
        <v>440</v>
      </c>
    </row>
    <row r="82" spans="1:2" ht="30">
      <c r="A82" s="78" t="s">
        <v>277</v>
      </c>
      <c r="B82" s="169">
        <v>4.97</v>
      </c>
    </row>
    <row r="83" spans="1:2">
      <c r="A83" s="78" t="s">
        <v>278</v>
      </c>
      <c r="B83" s="173">
        <v>324.87</v>
      </c>
    </row>
    <row r="84" spans="1:2">
      <c r="A84" s="76" t="s">
        <v>279</v>
      </c>
      <c r="B84" s="81"/>
    </row>
    <row r="85" spans="1:2" ht="30">
      <c r="A85" s="78" t="s">
        <v>280</v>
      </c>
      <c r="B85" s="77"/>
    </row>
    <row r="86" spans="1:2" ht="30">
      <c r="A86" s="78" t="s">
        <v>257</v>
      </c>
      <c r="B86" s="77"/>
    </row>
    <row r="87" spans="1:2">
      <c r="A87" s="78" t="s">
        <v>258</v>
      </c>
      <c r="B87" s="77"/>
    </row>
    <row r="88" spans="1:2" ht="15.75" thickBot="1">
      <c r="A88" s="78" t="s">
        <v>90</v>
      </c>
      <c r="B88" s="82"/>
    </row>
    <row r="89" spans="1:2" ht="33.75" customHeight="1">
      <c r="A89" s="83" t="s">
        <v>281</v>
      </c>
      <c r="B89" s="84"/>
    </row>
  </sheetData>
  <mergeCells count="1">
    <mergeCell ref="A1:B1"/>
  </mergeCells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topLeftCell="A10" workbookViewId="0">
      <selection activeCell="L12" sqref="L12"/>
    </sheetView>
  </sheetViews>
  <sheetFormatPr defaultRowHeight="15"/>
  <cols>
    <col min="1" max="1" width="17.42578125" customWidth="1"/>
    <col min="11" max="11" width="15.140625" customWidth="1"/>
    <col min="12" max="12" width="13.5703125" customWidth="1"/>
    <col min="13" max="13" width="15" customWidth="1"/>
    <col min="14" max="14" width="14.7109375" customWidth="1"/>
    <col min="15" max="15" width="16.140625" customWidth="1"/>
    <col min="22" max="22" width="12" customWidth="1"/>
  </cols>
  <sheetData>
    <row r="1" spans="1:22" ht="25.5">
      <c r="A1" s="175" t="s">
        <v>305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>
      <c r="A2" s="177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8.75">
      <c r="A3" s="366" t="s">
        <v>282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78"/>
      <c r="Q3" s="179"/>
      <c r="R3" s="179"/>
      <c r="S3" s="179"/>
      <c r="T3" s="179"/>
      <c r="U3" s="179"/>
      <c r="V3" s="179"/>
    </row>
    <row r="4" spans="1:22" ht="6.7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  <c r="R4" s="179"/>
      <c r="S4" s="179"/>
      <c r="T4" s="179"/>
      <c r="U4" s="179"/>
      <c r="V4" s="179"/>
    </row>
    <row r="5" spans="1:22" ht="18.75">
      <c r="A5" s="366" t="s">
        <v>239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178"/>
      <c r="Q5" s="179"/>
      <c r="R5" s="179"/>
      <c r="S5" s="179"/>
      <c r="T5" s="179"/>
      <c r="U5" s="179"/>
      <c r="V5" s="179"/>
    </row>
    <row r="6" spans="1:22">
      <c r="A6" s="177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1:22">
      <c r="A7" s="180" t="s">
        <v>57</v>
      </c>
      <c r="B7" s="181"/>
      <c r="C7" s="367" t="s">
        <v>283</v>
      </c>
      <c r="D7" s="368"/>
      <c r="E7" s="369" t="s">
        <v>284</v>
      </c>
      <c r="F7" s="369"/>
      <c r="G7" s="367" t="s">
        <v>285</v>
      </c>
      <c r="H7" s="368"/>
      <c r="I7" s="369" t="s">
        <v>286</v>
      </c>
      <c r="J7" s="369"/>
      <c r="K7" s="180" t="s">
        <v>287</v>
      </c>
      <c r="L7" s="182" t="s">
        <v>288</v>
      </c>
      <c r="M7" s="180" t="s">
        <v>289</v>
      </c>
      <c r="N7" s="182" t="s">
        <v>290</v>
      </c>
      <c r="O7" s="180" t="s">
        <v>291</v>
      </c>
      <c r="P7" s="369" t="s">
        <v>292</v>
      </c>
      <c r="Q7" s="369"/>
      <c r="R7" s="367" t="s">
        <v>293</v>
      </c>
      <c r="S7" s="368"/>
      <c r="T7" s="369" t="s">
        <v>294</v>
      </c>
      <c r="U7" s="369"/>
      <c r="V7" s="183" t="s">
        <v>295</v>
      </c>
    </row>
    <row r="8" spans="1:22" ht="23.25">
      <c r="A8" s="184" t="s">
        <v>296</v>
      </c>
      <c r="B8" s="181"/>
      <c r="C8" s="370"/>
      <c r="D8" s="371"/>
      <c r="E8" s="372"/>
      <c r="F8" s="372"/>
      <c r="G8" s="373"/>
      <c r="H8" s="374"/>
      <c r="I8" s="375"/>
      <c r="J8" s="375"/>
      <c r="K8" s="185"/>
      <c r="L8" s="181"/>
      <c r="M8" s="186"/>
      <c r="N8" s="181"/>
      <c r="O8" s="185"/>
      <c r="P8" s="375"/>
      <c r="Q8" s="375"/>
      <c r="R8" s="370"/>
      <c r="S8" s="371"/>
      <c r="T8" s="375"/>
      <c r="U8" s="375"/>
      <c r="V8" s="186"/>
    </row>
    <row r="9" spans="1:22" ht="30">
      <c r="A9" s="187" t="s">
        <v>297</v>
      </c>
      <c r="B9" s="188" t="s">
        <v>298</v>
      </c>
      <c r="C9" s="376">
        <v>5400</v>
      </c>
      <c r="D9" s="377"/>
      <c r="E9" s="376">
        <v>5520</v>
      </c>
      <c r="F9" s="377"/>
      <c r="G9" s="376">
        <v>10140</v>
      </c>
      <c r="H9" s="377"/>
      <c r="I9" s="376">
        <v>2820</v>
      </c>
      <c r="J9" s="377"/>
      <c r="K9" s="189">
        <v>2880</v>
      </c>
      <c r="L9" s="190">
        <v>240</v>
      </c>
      <c r="M9" s="189">
        <v>180</v>
      </c>
      <c r="N9" s="189">
        <v>720</v>
      </c>
      <c r="O9" s="189">
        <v>9680</v>
      </c>
      <c r="P9" s="376">
        <v>9540</v>
      </c>
      <c r="Q9" s="377"/>
      <c r="R9" s="376">
        <v>9180</v>
      </c>
      <c r="S9" s="377"/>
      <c r="T9" s="376">
        <v>10920</v>
      </c>
      <c r="U9" s="377"/>
      <c r="V9" s="191">
        <f>SUM(C9:U9)</f>
        <v>67220</v>
      </c>
    </row>
    <row r="10" spans="1:22">
      <c r="A10" s="187" t="s">
        <v>299</v>
      </c>
      <c r="B10" s="188" t="s">
        <v>298</v>
      </c>
      <c r="C10" s="376"/>
      <c r="D10" s="377"/>
      <c r="E10" s="376"/>
      <c r="F10" s="377"/>
      <c r="G10" s="376"/>
      <c r="H10" s="377"/>
      <c r="I10" s="376"/>
      <c r="J10" s="377"/>
      <c r="K10" s="189"/>
      <c r="L10" s="190"/>
      <c r="M10" s="189"/>
      <c r="N10" s="189"/>
      <c r="O10" s="189"/>
      <c r="P10" s="376"/>
      <c r="Q10" s="377"/>
      <c r="R10" s="376"/>
      <c r="S10" s="377"/>
      <c r="T10" s="376"/>
      <c r="U10" s="377"/>
      <c r="V10" s="191">
        <f>SUM(C10:U10)</f>
        <v>0</v>
      </c>
    </row>
    <row r="11" spans="1:22">
      <c r="A11" s="192"/>
      <c r="B11" s="193"/>
      <c r="C11" s="378"/>
      <c r="D11" s="379"/>
      <c r="E11" s="387"/>
      <c r="F11" s="388"/>
      <c r="G11" s="378"/>
      <c r="H11" s="379"/>
      <c r="I11" s="378"/>
      <c r="J11" s="379"/>
      <c r="K11" s="194"/>
      <c r="L11" s="195"/>
      <c r="M11" s="194"/>
      <c r="N11" s="195"/>
      <c r="O11" s="194"/>
      <c r="P11" s="378"/>
      <c r="Q11" s="379"/>
      <c r="R11" s="378"/>
      <c r="S11" s="379"/>
      <c r="T11" s="378"/>
      <c r="U11" s="379"/>
      <c r="V11" s="196"/>
    </row>
    <row r="12" spans="1:22" ht="24.75">
      <c r="A12" s="197" t="s">
        <v>300</v>
      </c>
      <c r="B12" s="198" t="s">
        <v>301</v>
      </c>
      <c r="C12" s="380">
        <v>3.9915699999999998</v>
      </c>
      <c r="D12" s="381"/>
      <c r="E12" s="382">
        <v>4.0157299999999996</v>
      </c>
      <c r="F12" s="383"/>
      <c r="G12" s="380">
        <v>4.0595299999999996</v>
      </c>
      <c r="H12" s="381"/>
      <c r="I12" s="380">
        <v>4.0364599999999999</v>
      </c>
      <c r="J12" s="381"/>
      <c r="K12" s="199">
        <v>4.0911200000000001</v>
      </c>
      <c r="L12" s="199">
        <v>3.9676999999999998</v>
      </c>
      <c r="M12" s="199">
        <v>4.1990600000000002</v>
      </c>
      <c r="N12" s="199">
        <v>4.2811000000000003</v>
      </c>
      <c r="O12" s="199">
        <v>4.2503399999999996</v>
      </c>
      <c r="P12" s="389">
        <v>4.3117400000000004</v>
      </c>
      <c r="Q12" s="390"/>
      <c r="R12" s="391">
        <v>4.3447100000000001</v>
      </c>
      <c r="S12" s="390"/>
      <c r="T12" s="391">
        <v>4.1779000000000002</v>
      </c>
      <c r="U12" s="392"/>
      <c r="V12" s="200">
        <f>SUM(C12:U12)</f>
        <v>49.726960000000005</v>
      </c>
    </row>
    <row r="13" spans="1:22">
      <c r="A13" s="201"/>
      <c r="B13" s="202"/>
      <c r="C13" s="384"/>
      <c r="D13" s="385"/>
      <c r="E13" s="384"/>
      <c r="F13" s="386"/>
      <c r="G13" s="384"/>
      <c r="H13" s="385"/>
      <c r="I13" s="384"/>
      <c r="J13" s="386"/>
      <c r="K13" s="203"/>
      <c r="L13" s="204"/>
      <c r="M13" s="203"/>
      <c r="N13" s="204"/>
      <c r="O13" s="203"/>
      <c r="P13" s="384"/>
      <c r="Q13" s="385"/>
      <c r="R13" s="384"/>
      <c r="S13" s="385"/>
      <c r="T13" s="384"/>
      <c r="U13" s="386"/>
      <c r="V13" s="205"/>
    </row>
    <row r="14" spans="1:22" ht="39">
      <c r="A14" s="206" t="s">
        <v>302</v>
      </c>
      <c r="B14" s="207" t="s">
        <v>303</v>
      </c>
      <c r="C14" s="393">
        <f>C9*C12</f>
        <v>21554.477999999999</v>
      </c>
      <c r="D14" s="394"/>
      <c r="E14" s="393">
        <f>E9*E12</f>
        <v>22166.829599999997</v>
      </c>
      <c r="F14" s="394"/>
      <c r="G14" s="393">
        <f t="shared" ref="G14:O14" si="0">G9*G12</f>
        <v>41163.634199999993</v>
      </c>
      <c r="H14" s="394"/>
      <c r="I14" s="393">
        <f t="shared" si="0"/>
        <v>11382.8172</v>
      </c>
      <c r="J14" s="394"/>
      <c r="K14" s="208">
        <f t="shared" si="0"/>
        <v>11782.4256</v>
      </c>
      <c r="L14" s="209">
        <f t="shared" si="0"/>
        <v>952.24799999999993</v>
      </c>
      <c r="M14" s="208">
        <f t="shared" si="0"/>
        <v>755.83080000000007</v>
      </c>
      <c r="N14" s="209">
        <f t="shared" si="0"/>
        <v>3082.3920000000003</v>
      </c>
      <c r="O14" s="208">
        <f t="shared" si="0"/>
        <v>41143.291199999992</v>
      </c>
      <c r="P14" s="393">
        <f>P9*P12+P10*P12</f>
        <v>41133.999600000003</v>
      </c>
      <c r="Q14" s="394"/>
      <c r="R14" s="393">
        <f>R9*R12+R10*R12</f>
        <v>39884.4378</v>
      </c>
      <c r="S14" s="394"/>
      <c r="T14" s="393">
        <f>T9*T12+T10*T12</f>
        <v>45622.668000000005</v>
      </c>
      <c r="U14" s="394"/>
      <c r="V14" s="210">
        <f>SUM(C14:U14)</f>
        <v>280625.05200000003</v>
      </c>
    </row>
    <row r="15" spans="1:22">
      <c r="A15" s="211"/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</row>
    <row r="16" spans="1:22">
      <c r="A16" s="211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212"/>
      <c r="U16" s="212" t="s">
        <v>304</v>
      </c>
      <c r="V16" s="213">
        <f>V14/(V9+V10)</f>
        <v>4.1747255578696816</v>
      </c>
    </row>
    <row r="17" spans="1:22">
      <c r="A17" s="211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</row>
    <row r="18" spans="1:22" ht="18.75">
      <c r="A18" s="366" t="s">
        <v>306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178"/>
      <c r="Q18" s="179"/>
      <c r="R18" s="179"/>
      <c r="S18" s="179"/>
      <c r="T18" s="179"/>
      <c r="U18" s="179"/>
      <c r="V18" s="179"/>
    </row>
    <row r="19" spans="1:22" ht="4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9"/>
      <c r="R19" s="179"/>
      <c r="S19" s="179"/>
      <c r="T19" s="179"/>
      <c r="U19" s="179"/>
      <c r="V19" s="179"/>
    </row>
    <row r="20" spans="1:22" ht="13.5" customHeight="1">
      <c r="A20" s="366" t="s">
        <v>239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178"/>
      <c r="Q20" s="179"/>
      <c r="R20" s="179"/>
      <c r="S20" s="179"/>
      <c r="T20" s="179"/>
      <c r="U20" s="179"/>
      <c r="V20" s="179"/>
    </row>
    <row r="21" spans="1:22">
      <c r="A21" s="177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</row>
    <row r="22" spans="1:22">
      <c r="A22" s="180" t="s">
        <v>57</v>
      </c>
      <c r="B22" s="181"/>
      <c r="C22" s="367" t="s">
        <v>283</v>
      </c>
      <c r="D22" s="368"/>
      <c r="E22" s="369" t="s">
        <v>284</v>
      </c>
      <c r="F22" s="369"/>
      <c r="G22" s="367" t="s">
        <v>285</v>
      </c>
      <c r="H22" s="368"/>
      <c r="I22" s="369" t="s">
        <v>286</v>
      </c>
      <c r="J22" s="369"/>
      <c r="K22" s="180" t="s">
        <v>287</v>
      </c>
      <c r="L22" s="182" t="s">
        <v>288</v>
      </c>
      <c r="M22" s="180" t="s">
        <v>289</v>
      </c>
      <c r="N22" s="182" t="s">
        <v>290</v>
      </c>
      <c r="O22" s="180" t="s">
        <v>291</v>
      </c>
      <c r="P22" s="369" t="s">
        <v>292</v>
      </c>
      <c r="Q22" s="369"/>
      <c r="R22" s="367" t="s">
        <v>293</v>
      </c>
      <c r="S22" s="368"/>
      <c r="T22" s="369" t="s">
        <v>294</v>
      </c>
      <c r="U22" s="369"/>
      <c r="V22" s="183" t="s">
        <v>295</v>
      </c>
    </row>
    <row r="23" spans="1:22" ht="23.25">
      <c r="A23" s="184" t="s">
        <v>296</v>
      </c>
      <c r="B23" s="181"/>
      <c r="C23" s="370"/>
      <c r="D23" s="371"/>
      <c r="E23" s="372"/>
      <c r="F23" s="372"/>
      <c r="G23" s="373"/>
      <c r="H23" s="374"/>
      <c r="I23" s="375"/>
      <c r="J23" s="375"/>
      <c r="K23" s="185"/>
      <c r="L23" s="181"/>
      <c r="M23" s="186"/>
      <c r="N23" s="181"/>
      <c r="O23" s="185"/>
      <c r="P23" s="375"/>
      <c r="Q23" s="375"/>
      <c r="R23" s="370"/>
      <c r="S23" s="371"/>
      <c r="T23" s="375"/>
      <c r="U23" s="375"/>
      <c r="V23" s="186"/>
    </row>
    <row r="24" spans="1:22" ht="30">
      <c r="A24" s="187" t="s">
        <v>297</v>
      </c>
      <c r="B24" s="188" t="s">
        <v>298</v>
      </c>
      <c r="C24" s="376">
        <v>39000</v>
      </c>
      <c r="D24" s="377"/>
      <c r="E24" s="376">
        <v>39000</v>
      </c>
      <c r="F24" s="377"/>
      <c r="G24" s="376">
        <v>34550</v>
      </c>
      <c r="H24" s="377"/>
      <c r="I24" s="376">
        <v>18950</v>
      </c>
      <c r="J24" s="377"/>
      <c r="K24" s="189">
        <v>13100</v>
      </c>
      <c r="L24" s="190">
        <v>5900</v>
      </c>
      <c r="M24" s="189">
        <v>6200</v>
      </c>
      <c r="N24" s="189">
        <v>6800</v>
      </c>
      <c r="O24" s="189">
        <v>7300</v>
      </c>
      <c r="P24" s="376">
        <v>22550</v>
      </c>
      <c r="Q24" s="377"/>
      <c r="R24" s="376">
        <v>24450</v>
      </c>
      <c r="S24" s="377"/>
      <c r="T24" s="376">
        <v>39850</v>
      </c>
      <c r="U24" s="377"/>
      <c r="V24" s="191">
        <f>SUM(C24:U24)</f>
        <v>257650</v>
      </c>
    </row>
    <row r="25" spans="1:22">
      <c r="A25" s="187" t="s">
        <v>299</v>
      </c>
      <c r="B25" s="188" t="s">
        <v>298</v>
      </c>
      <c r="C25" s="376"/>
      <c r="D25" s="377"/>
      <c r="E25" s="376"/>
      <c r="F25" s="377"/>
      <c r="G25" s="376"/>
      <c r="H25" s="377"/>
      <c r="I25" s="376"/>
      <c r="J25" s="377"/>
      <c r="K25" s="189"/>
      <c r="L25" s="190"/>
      <c r="M25" s="189"/>
      <c r="N25" s="189"/>
      <c r="O25" s="189"/>
      <c r="P25" s="376"/>
      <c r="Q25" s="377"/>
      <c r="R25" s="376"/>
      <c r="S25" s="377"/>
      <c r="T25" s="376"/>
      <c r="U25" s="377"/>
      <c r="V25" s="191">
        <f>SUM(C25:U25)</f>
        <v>0</v>
      </c>
    </row>
    <row r="26" spans="1:22">
      <c r="A26" s="192"/>
      <c r="B26" s="193"/>
      <c r="C26" s="378"/>
      <c r="D26" s="379"/>
      <c r="E26" s="387"/>
      <c r="F26" s="388"/>
      <c r="G26" s="378"/>
      <c r="H26" s="379"/>
      <c r="I26" s="378"/>
      <c r="J26" s="379"/>
      <c r="K26" s="194"/>
      <c r="L26" s="195"/>
      <c r="M26" s="194"/>
      <c r="N26" s="195"/>
      <c r="O26" s="194"/>
      <c r="P26" s="378"/>
      <c r="Q26" s="379"/>
      <c r="R26" s="378"/>
      <c r="S26" s="379"/>
      <c r="T26" s="378"/>
      <c r="U26" s="379"/>
      <c r="V26" s="196"/>
    </row>
    <row r="27" spans="1:22" ht="24.75">
      <c r="A27" s="197" t="s">
        <v>300</v>
      </c>
      <c r="B27" s="198" t="s">
        <v>301</v>
      </c>
      <c r="C27" s="380">
        <v>3.9915699999999998</v>
      </c>
      <c r="D27" s="381"/>
      <c r="E27" s="382">
        <v>4.0157299999999996</v>
      </c>
      <c r="F27" s="383"/>
      <c r="G27" s="380">
        <v>4.0595299999999996</v>
      </c>
      <c r="H27" s="381"/>
      <c r="I27" s="380">
        <v>4.0364599999999999</v>
      </c>
      <c r="J27" s="381"/>
      <c r="K27" s="199">
        <v>4.0911200000000001</v>
      </c>
      <c r="L27" s="199">
        <v>3.9676999999999998</v>
      </c>
      <c r="M27" s="199">
        <v>4.1990600000000002</v>
      </c>
      <c r="N27" s="199">
        <v>4.2811000000000003</v>
      </c>
      <c r="O27" s="199">
        <v>4.2503399999999996</v>
      </c>
      <c r="P27" s="389">
        <v>4.3117400000000004</v>
      </c>
      <c r="Q27" s="390"/>
      <c r="R27" s="391">
        <v>4.3447100000000001</v>
      </c>
      <c r="S27" s="390"/>
      <c r="T27" s="391">
        <v>4.1779000000000002</v>
      </c>
      <c r="U27" s="392"/>
      <c r="V27" s="200">
        <f>SUM(C27:U27)</f>
        <v>49.726960000000005</v>
      </c>
    </row>
    <row r="28" spans="1:22">
      <c r="A28" s="201"/>
      <c r="B28" s="202"/>
      <c r="C28" s="384"/>
      <c r="D28" s="385"/>
      <c r="E28" s="384"/>
      <c r="F28" s="386"/>
      <c r="G28" s="384"/>
      <c r="H28" s="385"/>
      <c r="I28" s="384"/>
      <c r="J28" s="386"/>
      <c r="K28" s="203"/>
      <c r="L28" s="204"/>
      <c r="M28" s="203"/>
      <c r="N28" s="204"/>
      <c r="O28" s="203"/>
      <c r="P28" s="384"/>
      <c r="Q28" s="385"/>
      <c r="R28" s="384"/>
      <c r="S28" s="385"/>
      <c r="T28" s="384"/>
      <c r="U28" s="386"/>
      <c r="V28" s="205"/>
    </row>
    <row r="29" spans="1:22" ht="39">
      <c r="A29" s="206" t="s">
        <v>302</v>
      </c>
      <c r="B29" s="207" t="s">
        <v>303</v>
      </c>
      <c r="C29" s="393">
        <f>C24*C27</f>
        <v>155671.22999999998</v>
      </c>
      <c r="D29" s="394"/>
      <c r="E29" s="393">
        <f>E24*E27</f>
        <v>156613.46999999997</v>
      </c>
      <c r="F29" s="394"/>
      <c r="G29" s="393">
        <f t="shared" ref="G29" si="1">G24*G27</f>
        <v>140256.76149999999</v>
      </c>
      <c r="H29" s="394"/>
      <c r="I29" s="393">
        <f t="shared" ref="I29" si="2">I24*I27</f>
        <v>76490.917000000001</v>
      </c>
      <c r="J29" s="394"/>
      <c r="K29" s="208">
        <f t="shared" ref="K29:O29" si="3">K24*K27</f>
        <v>53593.671999999999</v>
      </c>
      <c r="L29" s="209">
        <f t="shared" si="3"/>
        <v>23409.43</v>
      </c>
      <c r="M29" s="208">
        <f t="shared" si="3"/>
        <v>26034.172000000002</v>
      </c>
      <c r="N29" s="209">
        <f t="shared" si="3"/>
        <v>29111.480000000003</v>
      </c>
      <c r="O29" s="208">
        <f t="shared" si="3"/>
        <v>31027.481999999996</v>
      </c>
      <c r="P29" s="393">
        <f>P24*P27+P25*P27</f>
        <v>97229.737000000008</v>
      </c>
      <c r="Q29" s="394"/>
      <c r="R29" s="393">
        <f>R24*R27+R25*R27</f>
        <v>106228.15950000001</v>
      </c>
      <c r="S29" s="394"/>
      <c r="T29" s="393">
        <f>T24*T27+T25*T27</f>
        <v>166489.315</v>
      </c>
      <c r="U29" s="394"/>
      <c r="V29" s="210">
        <f>SUM(C29:U29)</f>
        <v>1062155.8259999999</v>
      </c>
    </row>
    <row r="30" spans="1:22">
      <c r="A30" s="211"/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</row>
    <row r="31" spans="1:22">
      <c r="A31" s="211"/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212"/>
      <c r="U31" s="212" t="s">
        <v>304</v>
      </c>
      <c r="V31" s="213">
        <f>V29/(V24+V25)</f>
        <v>4.1224755521055689</v>
      </c>
    </row>
    <row r="32" spans="1:22">
      <c r="A32" s="211"/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</row>
    <row r="33" spans="1:22" ht="39">
      <c r="A33" s="214" t="s">
        <v>307</v>
      </c>
      <c r="B33" s="215" t="s">
        <v>303</v>
      </c>
      <c r="C33" s="395">
        <f>C29+C14</f>
        <v>177225.70799999998</v>
      </c>
      <c r="D33" s="396"/>
      <c r="E33" s="395">
        <f>E29+E14</f>
        <v>178780.29959999997</v>
      </c>
      <c r="F33" s="396"/>
      <c r="G33" s="395">
        <f>G29+G14</f>
        <v>181420.39569999999</v>
      </c>
      <c r="H33" s="396"/>
      <c r="I33" s="395">
        <f t="shared" ref="I33" si="4">I28*I31</f>
        <v>0</v>
      </c>
      <c r="J33" s="397"/>
      <c r="K33" s="216">
        <f t="shared" ref="K33:P33" si="5">K29+K14</f>
        <v>65376.097600000001</v>
      </c>
      <c r="L33" s="216">
        <f t="shared" si="5"/>
        <v>24361.678</v>
      </c>
      <c r="M33" s="216">
        <f t="shared" si="5"/>
        <v>26790.002800000002</v>
      </c>
      <c r="N33" s="216">
        <f t="shared" si="5"/>
        <v>32193.872000000003</v>
      </c>
      <c r="O33" s="216">
        <f t="shared" si="5"/>
        <v>72170.773199999996</v>
      </c>
      <c r="P33" s="395">
        <f t="shared" si="5"/>
        <v>138363.7366</v>
      </c>
      <c r="Q33" s="396"/>
      <c r="R33" s="395">
        <f>R29+R14</f>
        <v>146112.59730000002</v>
      </c>
      <c r="S33" s="396"/>
      <c r="T33" s="395">
        <f>T29+T14</f>
        <v>212111.98300000001</v>
      </c>
      <c r="U33" s="396"/>
      <c r="V33" s="217">
        <f>SUM(C33:U33)</f>
        <v>1254907.1437999997</v>
      </c>
    </row>
    <row r="34" spans="1:22">
      <c r="A34" s="88"/>
      <c r="B34" s="86"/>
    </row>
  </sheetData>
  <mergeCells count="123">
    <mergeCell ref="T33:U33"/>
    <mergeCell ref="C33:D33"/>
    <mergeCell ref="E33:F33"/>
    <mergeCell ref="G33:H33"/>
    <mergeCell ref="I33:J33"/>
    <mergeCell ref="P33:Q33"/>
    <mergeCell ref="R33:S33"/>
    <mergeCell ref="R28:S28"/>
    <mergeCell ref="T28:U28"/>
    <mergeCell ref="C29:D29"/>
    <mergeCell ref="E29:F29"/>
    <mergeCell ref="G29:H29"/>
    <mergeCell ref="I29:J29"/>
    <mergeCell ref="P29:Q29"/>
    <mergeCell ref="R29:S29"/>
    <mergeCell ref="T29:U29"/>
    <mergeCell ref="T26:U26"/>
    <mergeCell ref="C27:D27"/>
    <mergeCell ref="E27:F27"/>
    <mergeCell ref="G27:H27"/>
    <mergeCell ref="I27:J27"/>
    <mergeCell ref="C28:D28"/>
    <mergeCell ref="E28:F28"/>
    <mergeCell ref="G28:H28"/>
    <mergeCell ref="I28:J28"/>
    <mergeCell ref="P28:Q28"/>
    <mergeCell ref="C26:D26"/>
    <mergeCell ref="E26:F26"/>
    <mergeCell ref="G26:H26"/>
    <mergeCell ref="I26:J26"/>
    <mergeCell ref="P26:Q26"/>
    <mergeCell ref="R26:S26"/>
    <mergeCell ref="P27:Q27"/>
    <mergeCell ref="R27:S27"/>
    <mergeCell ref="T27:U27"/>
    <mergeCell ref="C23:D23"/>
    <mergeCell ref="E23:F23"/>
    <mergeCell ref="G23:H23"/>
    <mergeCell ref="I23:J23"/>
    <mergeCell ref="P23:Q23"/>
    <mergeCell ref="R23:S23"/>
    <mergeCell ref="T23:U23"/>
    <mergeCell ref="T24:U24"/>
    <mergeCell ref="C25:D25"/>
    <mergeCell ref="E25:F25"/>
    <mergeCell ref="G25:H25"/>
    <mergeCell ref="I25:J25"/>
    <mergeCell ref="P25:Q25"/>
    <mergeCell ref="R25:S25"/>
    <mergeCell ref="T25:U25"/>
    <mergeCell ref="C24:D24"/>
    <mergeCell ref="E24:F24"/>
    <mergeCell ref="G24:H24"/>
    <mergeCell ref="I24:J24"/>
    <mergeCell ref="P24:Q24"/>
    <mergeCell ref="R24:S24"/>
    <mergeCell ref="A18:O18"/>
    <mergeCell ref="A20:O20"/>
    <mergeCell ref="C22:D22"/>
    <mergeCell ref="E22:F22"/>
    <mergeCell ref="G22:H22"/>
    <mergeCell ref="I22:J22"/>
    <mergeCell ref="R13:S13"/>
    <mergeCell ref="T13:U13"/>
    <mergeCell ref="C14:D14"/>
    <mergeCell ref="E14:F14"/>
    <mergeCell ref="G14:H14"/>
    <mergeCell ref="I14:J14"/>
    <mergeCell ref="P14:Q14"/>
    <mergeCell ref="R14:S14"/>
    <mergeCell ref="T14:U14"/>
    <mergeCell ref="P22:Q22"/>
    <mergeCell ref="R22:S22"/>
    <mergeCell ref="T22:U22"/>
    <mergeCell ref="T11:U11"/>
    <mergeCell ref="C12:D12"/>
    <mergeCell ref="E12:F12"/>
    <mergeCell ref="G12:H12"/>
    <mergeCell ref="I12:J12"/>
    <mergeCell ref="C13:D13"/>
    <mergeCell ref="E13:F13"/>
    <mergeCell ref="G13:H13"/>
    <mergeCell ref="I13:J13"/>
    <mergeCell ref="P13:Q13"/>
    <mergeCell ref="C11:D11"/>
    <mergeCell ref="E11:F11"/>
    <mergeCell ref="G11:H11"/>
    <mergeCell ref="I11:J11"/>
    <mergeCell ref="P11:Q11"/>
    <mergeCell ref="R11:S11"/>
    <mergeCell ref="P12:Q12"/>
    <mergeCell ref="R12:S12"/>
    <mergeCell ref="T12:U12"/>
    <mergeCell ref="C8:D8"/>
    <mergeCell ref="E8:F8"/>
    <mergeCell ref="G8:H8"/>
    <mergeCell ref="I8:J8"/>
    <mergeCell ref="P8:Q8"/>
    <mergeCell ref="R8:S8"/>
    <mergeCell ref="T8:U8"/>
    <mergeCell ref="T9:U9"/>
    <mergeCell ref="C10:D10"/>
    <mergeCell ref="E10:F10"/>
    <mergeCell ref="G10:H10"/>
    <mergeCell ref="I10:J10"/>
    <mergeCell ref="P10:Q10"/>
    <mergeCell ref="R10:S10"/>
    <mergeCell ref="T10:U10"/>
    <mergeCell ref="C9:D9"/>
    <mergeCell ref="E9:F9"/>
    <mergeCell ref="G9:H9"/>
    <mergeCell ref="I9:J9"/>
    <mergeCell ref="P9:Q9"/>
    <mergeCell ref="R9:S9"/>
    <mergeCell ref="A3:O3"/>
    <mergeCell ref="A5:O5"/>
    <mergeCell ref="C7:D7"/>
    <mergeCell ref="E7:F7"/>
    <mergeCell ref="G7:H7"/>
    <mergeCell ref="I7:J7"/>
    <mergeCell ref="P7:Q7"/>
    <mergeCell ref="R7:S7"/>
    <mergeCell ref="T7:U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1" sqref="F11"/>
    </sheetView>
  </sheetViews>
  <sheetFormatPr defaultRowHeight="15"/>
  <cols>
    <col min="2" max="2" width="40.7109375" customWidth="1"/>
    <col min="3" max="3" width="20.85546875" customWidth="1"/>
    <col min="4" max="4" width="24.28515625" customWidth="1"/>
    <col min="5" max="5" width="13.85546875" customWidth="1"/>
    <col min="6" max="6" width="20.7109375" customWidth="1"/>
  </cols>
  <sheetData>
    <row r="1" spans="1:6" ht="26.25">
      <c r="A1" s="100" t="s">
        <v>317</v>
      </c>
      <c r="B1" s="89"/>
      <c r="C1" s="89"/>
      <c r="D1" s="89"/>
      <c r="E1" s="89"/>
      <c r="F1" s="89"/>
    </row>
    <row r="2" spans="1:6">
      <c r="A2" s="89"/>
      <c r="B2" s="89"/>
      <c r="C2" s="89"/>
      <c r="D2" s="89"/>
      <c r="E2" s="89"/>
      <c r="F2" s="89"/>
    </row>
    <row r="3" spans="1:6" ht="48.75" customHeight="1">
      <c r="A3" s="404" t="s">
        <v>318</v>
      </c>
      <c r="B3" s="404"/>
      <c r="C3" s="404"/>
      <c r="D3" s="404"/>
      <c r="E3" s="404"/>
      <c r="F3" s="404"/>
    </row>
    <row r="4" spans="1:6">
      <c r="A4" s="90"/>
      <c r="B4" s="91"/>
      <c r="C4" s="91"/>
      <c r="D4" s="89"/>
      <c r="E4" s="89"/>
      <c r="F4" s="89"/>
    </row>
    <row r="5" spans="1:6">
      <c r="A5" s="405" t="s">
        <v>308</v>
      </c>
      <c r="B5" s="405" t="s">
        <v>309</v>
      </c>
      <c r="C5" s="405" t="s">
        <v>310</v>
      </c>
      <c r="D5" s="406" t="s">
        <v>436</v>
      </c>
      <c r="E5" s="406"/>
      <c r="F5" s="405"/>
    </row>
    <row r="6" spans="1:6" ht="28.5">
      <c r="A6" s="405"/>
      <c r="B6" s="405"/>
      <c r="C6" s="405"/>
      <c r="D6" s="92" t="s">
        <v>311</v>
      </c>
      <c r="E6" s="92" t="s">
        <v>312</v>
      </c>
      <c r="F6" s="92" t="s">
        <v>313</v>
      </c>
    </row>
    <row r="7" spans="1:6">
      <c r="A7" s="218">
        <v>1</v>
      </c>
      <c r="B7" s="219" t="s">
        <v>441</v>
      </c>
      <c r="C7" s="218" t="s">
        <v>442</v>
      </c>
      <c r="D7" s="220" t="s">
        <v>443</v>
      </c>
      <c r="E7" s="221">
        <v>1</v>
      </c>
      <c r="F7" s="93">
        <v>249321.2</v>
      </c>
    </row>
    <row r="8" spans="1:6">
      <c r="A8" s="218">
        <v>2</v>
      </c>
      <c r="B8" s="219" t="s">
        <v>444</v>
      </c>
      <c r="C8" s="218" t="s">
        <v>442</v>
      </c>
      <c r="D8" s="220" t="s">
        <v>443</v>
      </c>
      <c r="E8" s="221">
        <v>1</v>
      </c>
      <c r="F8" s="94">
        <v>217090.05</v>
      </c>
    </row>
    <row r="9" spans="1:6">
      <c r="A9" s="218">
        <v>3</v>
      </c>
      <c r="B9" s="219" t="s">
        <v>445</v>
      </c>
      <c r="C9" s="218" t="s">
        <v>446</v>
      </c>
      <c r="D9" s="220" t="s">
        <v>443</v>
      </c>
      <c r="E9" s="221">
        <v>1</v>
      </c>
      <c r="F9" s="93">
        <v>243543.51</v>
      </c>
    </row>
    <row r="10" spans="1:6">
      <c r="A10" s="218">
        <v>4</v>
      </c>
      <c r="B10" s="222" t="s">
        <v>447</v>
      </c>
      <c r="C10" s="218" t="s">
        <v>446</v>
      </c>
      <c r="D10" s="220" t="s">
        <v>443</v>
      </c>
      <c r="E10" s="221">
        <v>1</v>
      </c>
      <c r="F10" s="94">
        <v>182609.81</v>
      </c>
    </row>
    <row r="11" spans="1:6">
      <c r="A11" s="398" t="s">
        <v>314</v>
      </c>
      <c r="B11" s="407"/>
      <c r="C11" s="408"/>
      <c r="D11" s="95"/>
      <c r="E11" s="96"/>
      <c r="F11" s="97">
        <f>SUM(F7:F10)</f>
        <v>892564.57000000007</v>
      </c>
    </row>
    <row r="12" spans="1:6">
      <c r="A12" s="398" t="s">
        <v>315</v>
      </c>
      <c r="B12" s="399"/>
      <c r="C12" s="400"/>
      <c r="D12" s="95"/>
      <c r="E12" s="96"/>
      <c r="F12" s="97">
        <f>F11*0.302</f>
        <v>269554.50014000002</v>
      </c>
    </row>
    <row r="13" spans="1:6">
      <c r="A13" s="401" t="s">
        <v>316</v>
      </c>
      <c r="B13" s="402"/>
      <c r="C13" s="403"/>
      <c r="D13" s="98"/>
      <c r="E13" s="98"/>
      <c r="F13" s="99">
        <f>F11+F12</f>
        <v>1162119.07014</v>
      </c>
    </row>
  </sheetData>
  <mergeCells count="8">
    <mergeCell ref="A12:C12"/>
    <mergeCell ref="A13:C13"/>
    <mergeCell ref="A3:F3"/>
    <mergeCell ref="A5:A6"/>
    <mergeCell ref="B5:B6"/>
    <mergeCell ref="C5:C6"/>
    <mergeCell ref="D5:F5"/>
    <mergeCell ref="A11:C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Титульный лист</vt:lpstr>
      <vt:lpstr>Форма 1</vt:lpstr>
      <vt:lpstr>Форма 2</vt:lpstr>
      <vt:lpstr>Форма 3</vt:lpstr>
      <vt:lpstr>Форма 4</vt:lpstr>
      <vt:lpstr>Форма 5</vt:lpstr>
      <vt:lpstr>Расходы на топливо</vt:lpstr>
      <vt:lpstr>Расчет электроэнергии</vt:lpstr>
      <vt:lpstr>Расчет зароботной платы</vt:lpstr>
      <vt:lpstr>Расчет услуг пр. хр-ра</vt:lpstr>
      <vt:lpstr>Расчет выручки</vt:lpstr>
      <vt:lpstr>Форма 6</vt:lpstr>
      <vt:lpstr>Форма 7</vt:lpstr>
      <vt:lpstr>Форма 7-2</vt:lpstr>
      <vt:lpstr>Форма 7-3</vt:lpstr>
      <vt:lpstr>Форма 8</vt:lpstr>
      <vt:lpstr>Форма 9</vt:lpstr>
      <vt:lpstr>Форма 10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Песков</cp:lastModifiedBy>
  <cp:lastPrinted>2016-12-16T05:34:46Z</cp:lastPrinted>
  <dcterms:created xsi:type="dcterms:W3CDTF">2016-12-15T09:14:12Z</dcterms:created>
  <dcterms:modified xsi:type="dcterms:W3CDTF">2017-04-25T06:54:28Z</dcterms:modified>
</cp:coreProperties>
</file>